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45621"/>
</workbook>
</file>

<file path=xl/calcChain.xml><?xml version="1.0" encoding="utf-8"?>
<calcChain xmlns="http://schemas.openxmlformats.org/spreadsheetml/2006/main">
  <c r="U20" i="1" l="1"/>
  <c r="N37" i="1"/>
  <c r="P37" i="1"/>
  <c r="R37" i="1" s="1"/>
  <c r="U37" i="1"/>
  <c r="V37" i="1" s="1"/>
  <c r="Z37" i="1" s="1"/>
  <c r="AC37" i="1" s="1"/>
  <c r="U35" i="1" l="1"/>
  <c r="V35" i="1" s="1"/>
  <c r="Z35" i="1" s="1"/>
  <c r="AC35" i="1" s="1"/>
  <c r="N35" i="1"/>
  <c r="P35" i="1"/>
  <c r="R35" i="1" s="1"/>
  <c r="U34" i="1"/>
  <c r="V34" i="1" s="1"/>
  <c r="Z34" i="1" s="1"/>
  <c r="AC34" i="1" s="1"/>
  <c r="N34" i="1"/>
  <c r="P34" i="1"/>
  <c r="R34" i="1" s="1"/>
  <c r="U33" i="1"/>
  <c r="V33" i="1" s="1"/>
  <c r="Z33" i="1" s="1"/>
  <c r="AC33" i="1" s="1"/>
  <c r="N33" i="1"/>
  <c r="P33" i="1"/>
  <c r="R33" i="1" s="1"/>
  <c r="U32" i="1"/>
  <c r="V32" i="1" s="1"/>
  <c r="Z32" i="1" s="1"/>
  <c r="AC32" i="1" s="1"/>
  <c r="N32" i="1"/>
  <c r="P32" i="1"/>
  <c r="R32" i="1" s="1"/>
  <c r="N20" i="1"/>
  <c r="P17" i="1"/>
  <c r="N18" i="1"/>
  <c r="N17" i="1"/>
  <c r="J12" i="1"/>
  <c r="J34" i="1" l="1"/>
  <c r="J37" i="1"/>
  <c r="J33" i="1"/>
  <c r="J35" i="1"/>
  <c r="J32" i="1"/>
  <c r="J24" i="1"/>
  <c r="U23" i="1" l="1"/>
  <c r="V23" i="1" s="1"/>
  <c r="Z23" i="1" s="1"/>
  <c r="AC23" i="1" s="1"/>
  <c r="P23" i="1"/>
  <c r="R23" i="1" s="1"/>
  <c r="N23" i="1"/>
  <c r="J23" i="1"/>
  <c r="U22" i="1"/>
  <c r="V22" i="1" s="1"/>
  <c r="Z22" i="1" s="1"/>
  <c r="AC22" i="1" s="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V20" i="1"/>
  <c r="Z20" i="1" s="1"/>
  <c r="AC20" i="1" s="1"/>
  <c r="P20" i="1"/>
  <c r="R20" i="1" s="1"/>
  <c r="J20" i="1"/>
  <c r="U19" i="1"/>
  <c r="V19" i="1" s="1"/>
  <c r="Z19" i="1" s="1"/>
  <c r="AC19" i="1" s="1"/>
  <c r="P19" i="1"/>
  <c r="R19" i="1" s="1"/>
  <c r="N19" i="1"/>
  <c r="J19" i="1"/>
  <c r="N31" i="1"/>
  <c r="P30" i="1"/>
  <c r="P31" i="1"/>
  <c r="P36" i="1"/>
  <c r="N29" i="1"/>
  <c r="N30" i="1"/>
  <c r="N36" i="1"/>
  <c r="U14" i="1"/>
  <c r="P42" i="1"/>
  <c r="P41" i="1"/>
  <c r="P40" i="1"/>
  <c r="P39" i="1"/>
  <c r="P29" i="1"/>
  <c r="P28" i="1"/>
  <c r="P27" i="1"/>
  <c r="P18" i="1"/>
  <c r="P15" i="1"/>
  <c r="P14" i="1"/>
  <c r="N42" i="1"/>
  <c r="N41" i="1"/>
  <c r="N40" i="1"/>
  <c r="N39" i="1"/>
  <c r="N28" i="1"/>
  <c r="N27" i="1"/>
  <c r="N15" i="1"/>
  <c r="J14" i="1"/>
  <c r="R14" i="1" l="1"/>
  <c r="R42" i="1"/>
  <c r="R41" i="1"/>
  <c r="R40" i="1"/>
  <c r="R39" i="1"/>
  <c r="R36" i="1"/>
  <c r="R31" i="1"/>
  <c r="R30" i="1"/>
  <c r="R29" i="1"/>
  <c r="R28" i="1"/>
  <c r="R27" i="1"/>
  <c r="R18" i="1"/>
  <c r="R17" i="1"/>
  <c r="R15" i="1"/>
  <c r="V14" i="1"/>
  <c r="Z14" i="1" s="1"/>
  <c r="AC14" i="1" s="1"/>
  <c r="N14" i="1"/>
  <c r="J42" i="1" l="1"/>
  <c r="J41" i="1"/>
  <c r="J40" i="1"/>
  <c r="J39" i="1"/>
  <c r="J36" i="1"/>
  <c r="J31" i="1"/>
  <c r="J30" i="1"/>
  <c r="J29" i="1"/>
  <c r="J28" i="1"/>
  <c r="J27" i="1"/>
  <c r="J18" i="1"/>
  <c r="J17" i="1"/>
  <c r="J15" i="1"/>
  <c r="U42" i="1" l="1"/>
  <c r="V42" i="1" s="1"/>
  <c r="U41" i="1"/>
  <c r="V41" i="1" s="1"/>
  <c r="U40" i="1"/>
  <c r="V40" i="1" s="1"/>
  <c r="U39" i="1"/>
  <c r="V39" i="1" s="1"/>
  <c r="U36" i="1"/>
  <c r="V36" i="1" s="1"/>
  <c r="U31" i="1"/>
  <c r="V31" i="1" s="1"/>
  <c r="U30" i="1"/>
  <c r="V30" i="1" s="1"/>
  <c r="U29" i="1"/>
  <c r="V29" i="1" s="1"/>
  <c r="U28" i="1"/>
  <c r="V28" i="1" s="1"/>
  <c r="U27" i="1"/>
  <c r="V27" i="1" s="1"/>
  <c r="U18" i="1"/>
  <c r="V18" i="1" s="1"/>
  <c r="U17" i="1"/>
  <c r="V17" i="1" s="1"/>
  <c r="U15" i="1"/>
  <c r="V15" i="1" s="1"/>
  <c r="Z15" i="1" s="1"/>
  <c r="AC15" i="1" s="1"/>
  <c r="Z27" i="1" l="1"/>
  <c r="AC27" i="1" s="1"/>
  <c r="Z31" i="1"/>
  <c r="AC31" i="1" s="1"/>
  <c r="Z40" i="1"/>
  <c r="AC40" i="1" s="1"/>
  <c r="Z28" i="1"/>
  <c r="AC28" i="1" s="1"/>
  <c r="Z36" i="1"/>
  <c r="AC36" i="1" s="1"/>
  <c r="Z41" i="1"/>
  <c r="AC41" i="1" s="1"/>
  <c r="Z17" i="1"/>
  <c r="AC17" i="1" s="1"/>
  <c r="Z29" i="1"/>
  <c r="AC29" i="1" s="1"/>
  <c r="Z42" i="1"/>
  <c r="AC42" i="1" s="1"/>
  <c r="Z18" i="1"/>
  <c r="AC18" i="1" s="1"/>
  <c r="Z30" i="1"/>
  <c r="AC30" i="1" s="1"/>
  <c r="Z39" i="1"/>
  <c r="AC39" i="1" s="1"/>
</calcChain>
</file>

<file path=xl/sharedStrings.xml><?xml version="1.0" encoding="utf-8"?>
<sst xmlns="http://schemas.openxmlformats.org/spreadsheetml/2006/main" count="467" uniqueCount="174">
  <si>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</si>
  <si>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</si>
  <si>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</si>
  <si>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</si>
  <si>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</si>
  <si>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</si>
  <si>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</si>
  <si>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</si>
  <si>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</si>
  <si>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</si>
  <si>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</si>
  <si>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</si>
  <si>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</si>
  <si>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</si>
  <si>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</si>
  <si>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</si>
  <si>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</si>
  <si>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</si>
  <si>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</si>
  <si>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</si>
  <si>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</si>
  <si>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</si>
  <si>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</si>
  <si>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</si>
  <si>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</si>
  <si>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</si>
  <si>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</si>
  <si>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</si>
  <si>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</si>
  <si>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</si>
  <si>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</si>
  <si>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</si>
  <si>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</si>
  <si>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</si>
  <si>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</si>
  <si>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</si>
  <si>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</si>
  <si>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</si>
  <si>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</si>
  <si>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</si>
  <si>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</si>
  <si>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</si>
  <si>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</si>
  <si>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</si>
  <si>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</si>
  <si>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</si>
  <si>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</si>
  <si>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</si>
  <si>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</si>
  <si>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</si>
  <si>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</si>
  <si>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</si>
  <si>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</si>
  <si>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</si>
  <si>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</si>
  <si>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</si>
  <si>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</si>
  <si>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</si>
  <si>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</si>
  <si>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</si>
  <si>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</si>
  <si>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</si>
  <si>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</si>
  <si>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</si>
  <si>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</si>
  <si>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</si>
  <si>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</si>
  <si>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</si>
  <si>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</si>
  <si>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</si>
  <si>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</si>
  <si>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</si>
  <si>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</si>
  <si>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</si>
  <si>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</si>
  <si>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</si>
  <si>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</si>
  <si>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</si>
  <si>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</si>
  <si>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</si>
  <si>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</si>
  <si>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</si>
  <si>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</si>
  <si>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</si>
  <si>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</si>
  <si>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</si>
  <si>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</si>
  <si>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</si>
  <si>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</si>
  <si>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</si>
  <si>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</si>
  <si>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</si>
  <si>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</si>
  <si>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</si>
  <si>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</si>
  <si>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</si>
  <si>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</si>
  <si>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</si>
  <si>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</si>
  <si>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</si>
  <si>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</si>
  <si>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</si>
  <si>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</si>
  <si>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</si>
  <si>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</si>
  <si>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</si>
  <si>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</si>
  <si>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</si>
  <si>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</si>
  <si>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</si>
  <si>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</si>
  <si>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</si>
  <si>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</si>
  <si>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</si>
  <si>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</si>
  <si>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</si>
  <si>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</si>
  <si>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</si>
  <si>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</si>
  <si>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</si>
  <si>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</si>
  <si>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</si>
  <si>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</si>
  <si>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</si>
  <si>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</si>
  <si>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</si>
  <si>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</si>
  <si>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</si>
  <si>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</si>
  <si>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Ադմինիստրատիվ բաժին</t>
  </si>
  <si>
    <t>Toyota L.C.4.6</t>
  </si>
  <si>
    <t>Nissan Urvan</t>
  </si>
  <si>
    <t>Hyundai H 1</t>
  </si>
  <si>
    <t>Hover Cuv</t>
  </si>
  <si>
    <t>Շահագործման բաժին</t>
  </si>
  <si>
    <t>Nissan Altima</t>
  </si>
  <si>
    <t>Hyundai Tugson</t>
  </si>
  <si>
    <t>13.496.250</t>
  </si>
  <si>
    <t>11.752.000</t>
  </si>
  <si>
    <t>12.017.600</t>
  </si>
  <si>
    <t>6.000.000</t>
  </si>
  <si>
    <t xml:space="preserve">Shevrolet Niva </t>
  </si>
  <si>
    <t>4.670.000</t>
  </si>
  <si>
    <t>Nissan xterra 4.0</t>
  </si>
  <si>
    <t xml:space="preserve">Samand  LX </t>
  </si>
  <si>
    <t>5.110.000</t>
  </si>
  <si>
    <t>Fiat linea D</t>
  </si>
  <si>
    <t>5.880.000</t>
  </si>
  <si>
    <t>Վազ 21150</t>
  </si>
  <si>
    <t>3.415.000</t>
  </si>
  <si>
    <t>Reno Duster</t>
  </si>
  <si>
    <t xml:space="preserve">Գույքագրման Բաժին </t>
  </si>
  <si>
    <t>Fiat linea A</t>
  </si>
  <si>
    <t>5.970.000</t>
  </si>
  <si>
    <t xml:space="preserve">Գործադիր տնօրենի օգնական </t>
  </si>
  <si>
    <t>Fiat Bravo</t>
  </si>
  <si>
    <t>18.423.948</t>
  </si>
  <si>
    <t>1.421.186</t>
  </si>
  <si>
    <t>Սահմանաքանակ սահմանված չէ</t>
  </si>
  <si>
    <t>Ճանապարհային դեպարտամենտ հիմնադրամ</t>
  </si>
  <si>
    <t>Ավտոմոբիլային ճանապարհների վերանորոգման աշխատանքներից առաջ և հետո դաշտային պայմաններում հետազոտությունների իրականացում։
Մասնավորապես՝
- ճանապարհային ծածկի ամրության որոշում KUAB FWD մոդելի KUAB 50 SPG սարքավորումներով,
- բնահողի առաձգականության մոդուլի որոշում դինամիկ և ստատիկ մեթոդներով՝ ZORN ZFG 3.0 և ZORN AX 01 սարքավորումներով,
- ցեմենտբետոնե աշխատանքների փորձարկումներ դաշտային պայմաններում:
Տարեկան իրականացվում է շուրջ 500 կմ ընդհանուր երկարությամբ ավտոճանապարհների վերանորոգում, որի համար վերը նշված ստուգումներն ու փորձարկումներն իրականացվում են Հիմնադրամի լաբորատորիայի կողմից։
 (հիմք՝ ՀՀ կառավարության 06․08․2021թ, N 1298-Ա որոշման հավելվածի 10-րդ կետի 4-և 10-րդ ենթակետեր, 11-րդ կետի 33-րդ ենթակետ)</t>
  </si>
  <si>
    <t>ՀՀ կառավարության 04․11․2010թ․ N 1419-Ն որոշման հիման վրա Հիմնադրամի կողմից իրականացվում է Հայաստանի Հանրապետության ընդհանուր օգտագործման միջպետական և հանրապետական նշանակության ավտոմոբիլային ճանապարհների առկա վիճակի, ընթացիկ ամառային և ընթացիկ ձմեռային պահպանման մակարդակների գնահատում և կատարված աշխատանքների նկատմամբ հսկողություն։ Մասնավորապես՝ ավտոմոբիլային ճանապարհների պահպանման աշխատանքների, պարսպող համակարգերի պահպանում և գծանշման աշխատանքների ուսումնասիրություն և գնահատում․
Գործառույթով իրականացվում են ավտոճանապարհների ընթացիկ ամառային և ընթացիկ ձմեռային պահպանման, պարսպող համակարգերի (880447 գծմ) պահպանման, գծանշման (452094․2քմ) պարբերական դիտարկման և հսկողության աշխատանքներ։
(հիմք՝ ՀՀ կառավարության 04․11․2010թ․ N 1419-Ն որոշում, ՀՀ կառավարության 06․08․2021թ․ N 1298-Ա որոշման հավելվածի 10-րդ կետի 8-րդ ենթակետ, 11-րդ կետի 29-րդ և 31-րդ ենթակետեր)</t>
  </si>
  <si>
    <t>ՀՀ կառավարության 04․11․2010թ․ N 1419-Ն որոշման հիման վրա Հիմնադրամի կողմից իրականացվում է Հայաստանի Հանրապետության ընդհանուր օգտագործման միջպետական և հանրապետական նշանակության ավտոմոբիլային ճանապարհների առկա վիճակի, ընթացիկ ամառային և ընթացիկ ձմեռային պահպանման մակարդակների գնահատում և կատարված աշխատանքների նկատմամբ հսկողություն։ Մասնավորապես՝ ավտոմոբիլային ճանապարհների պահպանման աշխատանքների, պարսպող համակարգերի պահպանում և գծանշման աշխատանքների ուսումնասիրություն և գնահատում․
Գործառույթով իրականացվում են ավտոճանապարհների ընթացիկ ամառային և ընթացիկ ձմեռային պահպանման, պարսպող համակարգերի (880447 գծմ) պահպանման, գծանշման (452094․2քմ) պարբերական դիտարկման և հսկողության աշխատանքներ։ Նշված աշխատանքների պատշաճ կատարումն ապահովելու համար անհրաժեշտ է, որպեսզի տրանսպորտային միջոցները կահավորված կլինեն հատուկ միջոցներով՝ GPS, DVR սարքեր և այլն։
(հիմք՝ ՀՀ կառավարության 04․11․2010թ․ N 1419-Ն որոշում, ՀՀ կառավարության 06․08․2021թ․ N 1298-Ա որոշման հավելվածի 10-րդ կետի 8-րդ ենթակետ, 11-րդ կետի 29-րդ և 31-րդ ենթակետեր)</t>
  </si>
  <si>
    <t xml:space="preserve">Թունելների, կամուրջների պահպանման աշխատանքների ուսումնասիրություն և վիճակի գնահատում, լուսավորության ապահովման պահանջների պահպանման նկատմամբ հսկողություն։ Նշված աշխատանքների պատշաճ կատարումն ապահովելու համար անհրաժեշտ է, որպեսզի տրանսպորտային միջոցները կահավորված կլինեն հատուկ միջոցներով՝ GPS, DVR սարքեր և այլն։ (հիմք՝ ՀՀ կառավարության 04․11․2010թ․ N 1419-Ն որոշում, ՀՀ կառավարության 06․08․2021թ․ N 1298-Ա որոշման հավելվածի 10-րդ կետի 8-րդ ենթակետ, 11-րդ կետի 29-րդ և 31-րդ ենթակետեր) </t>
  </si>
  <si>
    <t xml:space="preserve">Ավտոմոբիլային ճանապարհների գոյություն ունեցող և նոր կառուցված ա/բ ծածկի որակական ցուցանիշների ստուգում։
Մասնավորապես՝
- գոյություն ունեցող և նոր կառուցված ա/բ ծածկից հորատվում են հանուկներ և փորձարկման միջոցով որոշվում դրանց  համապատասխանությունը գործող նորմերին:  Ներկայում կիրառվում է 2 միավոր հորատիչ սարք՝ ելնելով շինարարական աշխատանքների ծավալներից: Սարքավորումները տեղադրված և հարմարեցված են ավտոմեքենաների մեջ․
- գոյություն ունեցող և նոր կառուցված ա/բ ծածկի ամրության ստուգում՝ դրանց  համապատասխանությունը գործող նորմերին որոշելու նպատակով: Ա/բ ծածկի ամրության ստուգումն իրականացվում է առաձգականության մոդուլի ստուգման միջոցով դեֆլեկտրոմետրի միջոցով, որը քարշակվում է համապատասխան մեքենայի կողմից:  (հիմք՝ ՀՀ կառավարության 06․08․2021թ, N 1298-Ա որոշման հավելվածի 10-րդ կետի 4-և 10-րդ ենթակետեր, 11-րդ կետի 33-րդ ենթակետ)
</t>
  </si>
  <si>
    <t xml:space="preserve">Ավտոմոբիլային ճանապարհների գույքագրում։
Գործառույթով իրականացվում է ճանապարհների և նրանց մաս հանդիսացող տարրերի երկրաչափական և այլ բնութագրերի հավաքագրում, ինչպես նաև գույքագրվող ճանապարհների տեսաձայնագրում՝ GPS տեղայնացումով տեսախցիկի կիրառմամբ: Համաձայն դրամաշնորհի պայմանագրի՝ տարեկան իրականացվում է շուրջ 600 կմ ընդհանուր երկարությամբ ճանապարհների գույքագրում:
Վերը նշված գործառույթով իրականացվող ոչ ֆինանսական ցուցանիշները ամրագրված են որպես Հայաստանի Հանրապետության պետական բյուջեի ելքային ծրագրերի և միջոցառումների գծով արդյունքային (կատարողական) ցուցանիշներ (1049 ծրագիր 11004 միջոցառում «Ավտոմոբիլային ճանապարհների ցանցի հսկողություն, ուսումնասիրություններ և փորձաքննություններ»): (հիմք՝ ՀՀ կառավարության 06․08․2021թ․ N 1298-Ա որոշման հավելվածի 11-րդ կետի 36-րդ ենթակետ)
</t>
  </si>
  <si>
    <t xml:space="preserve">Ավտոմոբիլային ճանապարհների առանձին հատվածների ծածկի վիճակի տեխնիկական տվյալների հավաքագրում։
Գործառույթով իրականացվում է ճանապարհների ուսումնասիրություն՝ անհարթության միջազգային ցուցչի (այսուհետ նաև՝ ԱՄՑ) որոշման միջոցով՝ սարքավորումներով համալրված և կարգաբերված համապատասխան ավտոմեքենայի կիրառմամբ: Ներկայում կիրառվում է ԱՄՑ չափող DYNATEST 5051 Mk-IV RSP լազերային պրոֆիլ կազմող համակարգը:
Համաձայն դրամաշնորհի պայմանագրի՝ տարեկան իրականացվում է շուրջ 1600 կմ ընդհանուր երկարությամբ ճանապարհների ծածկի տեխնիկական տվյալների հավաքագրում: Վերը նշված գործառույթով իրականացվող ոչ ֆինանսական ցուցանիշները ամրագրված են որպես Հայաստանի Հանրապետության պետական բյուջեի ելքային ծրագրերի և միջոցառումների գծով արդյունքային (կատարողական) ցուցանիշներ (1049 ծրագիր 11004 միջոցառում «Ավտոմոբիլային ճանապարհների ցանցի հսկողություն, ուսումնասիրություններ և փորձաքննություններ»): (հիմք՝ ՀՀ կառավարության 06․08․2021թ․ N 1298-Ա որոշման հավելվածի 11-րդ կետի 30-րդ ենթակետ)
</t>
  </si>
  <si>
    <t>1․ Հրատապ աշխատանքների ծագման արդյունքում առաջացած ընթացիկ նորոգման աշխատանքների ծավալների հաշվարկման և ճշգրտման համար ճանապարհների պետական կառավարման մարմնի ղեկավարի կողմից ստեղծված աշխատանքային խմբի կողմից ուսումնասիրվում, չափագրվում և գնահատվում են հրատապ աշխատանքների իրականացման համար անհրաժեշտ նորոգման աշխատանքների ծավալները, կազմվում է թերությունների ակտ.
2․ Միջին նորոգման աշխատանքների իրականացման ամբողջ ընթացքում իրականացվում է հսկողություն ամենօրյա ռեժիմով՝ ամբողջ աշխատանքային օրվա ընթացքում։
Տարեկան միջինում կատարվում են մոտավոր 150 կմ ավտոճանապարհի միջին նորոգման աշխատանքներ՝ շուրջ 18 օբյեկտ, որոնց ուղղված ուսումնասիրությունների, չափագրումների, գնահատման, ինչպես նաև ընթացիկ շինարարական աշխատանքների ամբողջ ժամանակահատվածում ամենօրյա հսկողության գործառույթներն իրականացվում են ճանապարհների տեսաձայնագրմամբ՝ GPS տեղայնացումով տեսախցիկի կիրառմամբ:
(հիմք՝ ՀՀ կառավարության 06․08․2021թ․ N 1298-Ա որոշման հավելվածի 11-րդ կետի 46-րդ ենթակետ)</t>
  </si>
  <si>
    <t>Հիմնադրամը «Պետական նշանակության ավտոճանապարհների հիմնանորոգում» և «Տրանսպորտային օբյեկտների հիմնանորոգում» ծրագրերի իրականացման շրջանակներում հանդես է գալիս որպես գնումների օրենսդրությամբ նախատեսված պատասխանատու ստորաբաժանում՝ հետևելով կապալառու, կատարող, մատակարար և այլ կազմակերպությունների կողմից ստանձնած պարտավորությունների պատշաճ կատարմանը։ 
Հիմնադրամը, որպես Պատասխանատու ստորաբաժանում, հետևում է պայմանագրերի կողմերի (կապալառու, մատակարար և այլն)՝ պայմանագրով ստանձնած պարտավորությունների կատարման գործընթացին և դրա արդյունքներով պատվիրատուի ղեկավարին ներկայացնում է առաջարկություններ՝ պայմանագրով նախատեսված պատասխանատվության միջոցներ կիրառելու ուղղությամբ, իրականացնում է պարբերական այցելություններ հիմնանորոգվող օբյեկտներ, ընդունում է պայմանագրերի կատարման արդյունքը։
Տարեկան իրականացվող մոտ 320 կմ ավտոմոբիլային ճանապարհի (շուրջ 100 օբյեկտ՝ ճանապարհներ և տրանսպորտային օբյեկտներ) հիմնանորոգման աշխատանքների ընթացքում որպես Պատասխանատու ստորաբաժանմանը վերապահված գործառույթների բնականոն իրականացման համար Հիմնանորոգման ծրագրերի կառավարման բաժնին անհրաժեշտ է առնվազն 1 տրանսպորտային միջոց։ (հիմք՝ ՀՀ կառավարության 06․08․2021թ, N 1298-Ա որոշման 3-րդ կետի 7-րդ ենթակետ)</t>
  </si>
  <si>
    <t>Ավտոմոբիլային ճանապարհների նոր կառուցված ա/բ ծածկի որակի ստուգում։
Գործառույթով իրականացվում է նոր կառուցված ա/բ ծածկի ստուգում՝ անհարթության միջազգային ցուցչի (այսուհետ նաև՝ ԱՄՑ) որոշման միջոցով՝ սարքավորումներով համալրված և կարգաբերված համապատասխան ավտոմեքենայի կիրառմամբ: Ներկայում կիրառվում է ԱՄՑ չափող DYNATEST 5051 Mk-III RSP լազերային պրոֆիլ կազմող համակարգը: 
(հիմք՝ ՀՀ կառավարության 06․08․2021թ, N 1298-Ա որոշման հավելվածի 10-րդ կետի 4-և 10-րդ ենթակետեր, 11-րդ կետի 33-րդ ենթակետ)</t>
  </si>
  <si>
    <t>Դոնոր կազմակերպությունների ֆինանսավորմամբ Հիմնադրամի կողմից իրականացվում են Հյուսիս-Հարավ ճանապարհային միջանցքի ներդրումային ծրագրի Տրանշ 2, Տրանշ 3, Տրանշ 4, Տրանշ 5 ծրագրերը, Ճանապարհային անվտանգության բարելավման («Սև կետեր»), ծրագիրը։
Դոնոր կազմակերպությունների և այլ երկրների ֆինանսավորմամբ իրականացվող ծրագրերի բնականոն ընթացքն ապահովելու, պարբերական այցելություններ իրականացնելու և տեղում աշխատանքների ընթացքին ծանոթանալու համար անհրաժեշտ է առնվազն 1 տրանսպոտային միջոց։
 (հիմք՝ ՀՀ կառավարության 06․08․2021թ․ N 1298-Ա որոշման հավելվածի 11-րդ կետի 3-րդ և 20-րդ ենթակետեր)</t>
  </si>
  <si>
    <t>Անսարք</t>
  </si>
  <si>
    <t>16.452.423</t>
  </si>
  <si>
    <t xml:space="preserve">Լաբորատորիա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</si>
</sst>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
    <numFmt numFmtId="166" formatCode="0_);[Red]\(0\)"/>
    <numFmt numFmtId="167" formatCode="_(* #,##0.0_);_(* \(#,##0.0\);_(* &quot;-&quot;??_);_(@_)"/>
  </numFmts>
  <fonts count="24"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5">
    <xf numFmtId="0" fontId="0" fillId="0" borderId="0" xfId="0"/>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5" xfId="0" applyFont="1" applyBorder="1" applyAlignment="1">
      <alignment horizontal="left" wrapText="1"/>
    </xf>
    <xf numFmtId="0" fontId="4" fillId="4" borderId="11" xfId="0" applyFont="1" applyFill="1" applyBorder="1" applyAlignment="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Alignment="1" applyProtection="1">
      <alignment horizont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16" xfId="0" applyFont="1" applyFill="1" applyBorder="1" applyAlignment="1">
      <alignment horizontal="center" wrapText="1"/>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4" borderId="7" xfId="0" applyFont="1" applyFill="1" applyBorder="1" applyAlignment="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4" xfId="0" applyFont="1" applyBorder="1" applyAlignment="1" applyProtection="1">
      <alignment horizontal="center" wrapText="1"/>
      <protection locked="0"/>
    </xf>
    <xf numFmtId="0" fontId="5" fillId="0" borderId="15" xfId="0" applyFont="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Border="1" applyAlignment="1" applyProtection="1">
      <alignment horizontal="center" wrapText="1"/>
      <protection locked="0"/>
    </xf>
    <xf numFmtId="0" fontId="5" fillId="0" borderId="17" xfId="0"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22" fillId="6" borderId="0" xfId="0" applyFont="1" applyFill="1" applyAlignment="1">
      <alignment wrapText="1"/>
    </xf>
    <xf numFmtId="0" fontId="5" fillId="3" borderId="9" xfId="0" applyFont="1" applyFill="1" applyBorder="1" applyAlignment="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0" fillId="0" borderId="0" xfId="0" applyAlignment="1" applyProtection="1">
      <alignment vertical="center"/>
      <protection locked="0"/>
    </xf>
    <xf numFmtId="0" fontId="5" fillId="0" borderId="7" xfId="0" applyFont="1" applyBorder="1" applyAlignment="1">
      <alignment horizontal="center" vertical="center" wrapText="1"/>
    </xf>
    <xf numFmtId="0" fontId="5" fillId="0" borderId="0" xfId="0" applyFont="1" applyAlignment="1" applyProtection="1">
      <alignment horizontal="center" vertical="center" wrapText="1"/>
      <protection locked="0"/>
    </xf>
    <xf numFmtId="0" fontId="4" fillId="0" borderId="11" xfId="0" applyFont="1" applyBorder="1" applyAlignment="1" applyProtection="1">
      <alignment horizontal="center" vertical="top" wrapText="1"/>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cellXfs>
  <cellStyles count="2">
    <cellStyle name="Comma" xfId="1" builtinId="3"/>
    <cellStyle name="Normal" xfId="0" builtinId="0"/>
  </cellStyles>
  <dxfs count="9">
    <dxf>
      <font>
        <color auto="1"/>
      </font>
    </dxf>
    <dxf>
      <font>
        <color auto="1"/>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5"/>
  <sheetViews>
    <sheetView tabSelected="1" topLeftCell="AF33" zoomScale="90" zoomScaleNormal="90" workbookViewId="0">
      <selection activeCell="AQ36" sqref="AQ36"/>
    </sheetView>
  </sheetViews>
  <sheetFormatPr defaultRowHeight="20.25" x14ac:dyDescent="0.35"/>
  <cols>
    <col min="1" max="1" width="8.6640625" style="27" customWidth="1"/>
    <col min="2" max="2" width="23.83203125" style="47" customWidth="1"/>
    <col min="3" max="3" width="31.33203125" style="27" customWidth="1"/>
    <col min="4" max="6" width="8.6640625" style="27"/>
    <col min="7" max="7" width="9.9140625" style="27" customWidth="1"/>
    <col min="8" max="8" width="8.6640625" style="27"/>
    <col min="9" max="9" width="8.6640625" style="29"/>
    <col min="10" max="10" width="7.9140625" style="35" customWidth="1"/>
    <col min="11" max="11" width="10.4140625" style="35" customWidth="1"/>
    <col min="12" max="18" width="8.6640625" style="27"/>
    <col min="19" max="20" width="11.5" style="27" customWidth="1"/>
    <col min="21" max="24" width="8.6640625" style="27"/>
    <col min="25" max="25" width="11.6640625" style="27" customWidth="1"/>
    <col min="26" max="26" width="11.08203125" style="27" customWidth="1"/>
    <col min="27" max="28" width="8.6640625" style="27"/>
    <col min="29" max="29" width="10.1640625" style="27" customWidth="1"/>
    <col min="30" max="30" width="26.83203125" style="27" customWidth="1"/>
    <col min="31" max="31" width="39.5" style="27" customWidth="1"/>
    <col min="32" max="32" width="0.58203125" style="27" customWidth="1"/>
    <col min="33" max="34" width="8.6640625" style="27"/>
    <col min="35" max="35" width="9.4140625" style="27" customWidth="1"/>
    <col min="36" max="36" width="9.75" style="27" customWidth="1"/>
    <col min="37" max="37" width="0.75" style="27" customWidth="1"/>
    <col min="38" max="38" width="8.6640625" style="27"/>
    <col min="39" max="39" width="10.1640625" style="27" customWidth="1"/>
    <col min="40" max="40" width="8.6640625" style="27"/>
    <col min="41" max="41" width="10.1640625" style="27" customWidth="1"/>
    <col min="42" max="43" width="8.6640625" style="27"/>
    <col min="44" max="44" width="56.25" style="95" customWidth="1"/>
    <col min="45" max="16384" width="8.6640625" style="27"/>
  </cols>
  <sheetData>
    <row r="1" spans="1:44" x14ac:dyDescent="0.35">
      <c r="B1" s="34"/>
      <c r="C1" s="35"/>
      <c r="AD1" s="35"/>
      <c r="AE1" s="35"/>
      <c r="AF1" s="35"/>
      <c r="AG1" s="35"/>
      <c r="AH1" s="35"/>
      <c r="AI1" s="35"/>
      <c r="AJ1" s="35"/>
      <c r="AK1" s="35"/>
      <c r="AL1" s="35"/>
      <c r="AM1" s="35"/>
      <c r="AN1" s="35"/>
      <c r="AO1" s="35"/>
      <c r="AP1" s="35"/>
    </row>
    <row r="2" spans="1:44" x14ac:dyDescent="0.35">
      <c r="A2" s="36"/>
      <c r="B2" s="49" t="s">
        <v>124</v>
      </c>
      <c r="C2" s="37"/>
      <c r="D2" s="38"/>
      <c r="E2" s="38"/>
      <c r="F2" s="38"/>
      <c r="G2" s="38"/>
      <c r="H2" s="38"/>
      <c r="I2" s="39"/>
      <c r="J2" s="37"/>
      <c r="K2" s="37"/>
      <c r="L2" s="38"/>
      <c r="M2" s="38"/>
      <c r="N2" s="38"/>
      <c r="O2" s="38"/>
      <c r="P2" s="40"/>
      <c r="Q2" s="40"/>
      <c r="R2" s="40"/>
      <c r="S2" s="40"/>
      <c r="T2" s="40"/>
      <c r="U2" s="40"/>
      <c r="V2" s="40"/>
      <c r="W2" s="40"/>
      <c r="X2" s="40"/>
      <c r="Y2" s="40"/>
      <c r="Z2" s="40"/>
      <c r="AA2" s="40"/>
      <c r="AB2" s="40"/>
      <c r="AD2" s="35"/>
      <c r="AE2" s="35"/>
      <c r="AF2" s="35"/>
      <c r="AG2" s="35"/>
      <c r="AH2" s="35"/>
      <c r="AI2" s="35"/>
      <c r="AJ2" s="35"/>
      <c r="AK2" s="35"/>
      <c r="AL2" s="35"/>
      <c r="AM2" s="35"/>
      <c r="AN2" s="35"/>
      <c r="AO2" s="35"/>
      <c r="AP2" s="35"/>
    </row>
    <row r="3" spans="1:44" x14ac:dyDescent="0.35">
      <c r="A3" s="36"/>
      <c r="B3" s="49" t="s">
        <v>125</v>
      </c>
      <c r="C3" s="37"/>
      <c r="D3" s="38"/>
      <c r="E3" s="38"/>
      <c r="F3" s="38"/>
      <c r="G3" s="38"/>
      <c r="H3" s="38"/>
      <c r="I3" s="39"/>
      <c r="J3" s="37"/>
      <c r="K3" s="37"/>
      <c r="L3" s="38"/>
      <c r="M3" s="38"/>
      <c r="N3" s="38"/>
      <c r="O3" s="38"/>
      <c r="P3" s="40"/>
      <c r="Q3" s="40"/>
      <c r="R3" s="40"/>
      <c r="S3" s="40"/>
      <c r="T3" s="40"/>
      <c r="U3" s="40"/>
      <c r="V3" s="40"/>
      <c r="W3" s="40"/>
      <c r="X3" s="40"/>
      <c r="Y3" s="40"/>
      <c r="Z3" s="40"/>
      <c r="AA3" s="40"/>
      <c r="AB3" s="40"/>
      <c r="AD3" s="35"/>
      <c r="AE3" s="35"/>
      <c r="AF3" s="35"/>
      <c r="AG3" s="35"/>
      <c r="AH3" s="35"/>
      <c r="AI3" s="35"/>
      <c r="AJ3" s="35"/>
      <c r="AK3" s="35"/>
      <c r="AL3" s="35"/>
      <c r="AM3" s="35"/>
      <c r="AN3" s="35"/>
      <c r="AO3" s="35"/>
      <c r="AP3" s="35"/>
    </row>
    <row r="4" spans="1:44" x14ac:dyDescent="0.35">
      <c r="A4" s="36"/>
      <c r="B4" s="49" t="s">
        <v>127</v>
      </c>
      <c r="C4" s="37"/>
      <c r="D4" s="38"/>
      <c r="E4" s="38"/>
      <c r="F4" s="38"/>
      <c r="G4" s="38"/>
      <c r="H4" s="38"/>
      <c r="I4" s="39"/>
      <c r="J4" s="37"/>
      <c r="K4" s="37"/>
      <c r="L4" s="38"/>
      <c r="M4" s="38"/>
      <c r="N4" s="38"/>
      <c r="O4" s="38"/>
      <c r="P4" s="40"/>
      <c r="Q4" s="40"/>
      <c r="R4" s="40"/>
      <c r="S4" s="40"/>
      <c r="T4" s="40"/>
      <c r="U4" s="40"/>
      <c r="V4" s="40"/>
      <c r="W4" s="40"/>
      <c r="X4" s="40"/>
      <c r="Y4" s="40"/>
      <c r="Z4" s="40"/>
      <c r="AA4" s="40"/>
      <c r="AB4" s="40"/>
      <c r="AD4" s="35"/>
      <c r="AE4" s="35"/>
      <c r="AF4" s="35"/>
      <c r="AG4" s="35"/>
      <c r="AH4" s="35"/>
      <c r="AI4" s="35"/>
      <c r="AJ4" s="35"/>
      <c r="AK4" s="35"/>
      <c r="AL4" s="35"/>
      <c r="AM4" s="35"/>
      <c r="AN4" s="35"/>
      <c r="AO4" s="35"/>
      <c r="AP4" s="35"/>
    </row>
    <row r="5" spans="1:44" ht="38.25" customHeight="1" x14ac:dyDescent="0.35">
      <c r="A5" s="36"/>
      <c r="B5" s="92" t="s">
        <v>159</v>
      </c>
      <c r="C5" s="94"/>
      <c r="D5" s="38"/>
      <c r="E5" s="38"/>
      <c r="F5" s="38"/>
      <c r="G5" s="38"/>
      <c r="H5" s="38"/>
      <c r="I5" s="39"/>
      <c r="J5" s="37"/>
      <c r="K5" s="37"/>
      <c r="L5" s="38"/>
      <c r="M5" s="38"/>
      <c r="N5" s="38"/>
      <c r="O5" s="38"/>
      <c r="P5" s="40"/>
      <c r="Q5" s="40"/>
      <c r="R5" s="40"/>
      <c r="S5" s="40"/>
      <c r="T5" s="40"/>
      <c r="U5" s="40"/>
      <c r="V5" s="40"/>
      <c r="W5" s="40"/>
      <c r="X5" s="40"/>
      <c r="Y5" s="40"/>
      <c r="Z5" s="40"/>
      <c r="AA5" s="40"/>
      <c r="AB5" s="40"/>
      <c r="AD5" s="35"/>
      <c r="AE5" s="35"/>
      <c r="AF5" s="35"/>
      <c r="AG5" s="35"/>
      <c r="AH5" s="35"/>
      <c r="AI5" s="35"/>
      <c r="AJ5" s="35"/>
      <c r="AK5" s="35"/>
      <c r="AL5" s="35"/>
      <c r="AM5" s="35"/>
      <c r="AN5" s="35"/>
      <c r="AO5" s="35"/>
      <c r="AP5" s="35"/>
    </row>
    <row r="6" spans="1:44" ht="21" thickBot="1" x14ac:dyDescent="0.4">
      <c r="A6" s="40"/>
      <c r="B6" s="50" t="s">
        <v>52</v>
      </c>
      <c r="C6" s="41"/>
      <c r="D6" s="40"/>
      <c r="E6" s="40"/>
      <c r="F6" s="40"/>
      <c r="G6" s="40"/>
      <c r="H6" s="40"/>
      <c r="I6" s="42"/>
      <c r="J6" s="43"/>
      <c r="K6" s="43"/>
      <c r="L6" s="40"/>
      <c r="M6" s="40"/>
      <c r="N6" s="40"/>
      <c r="O6" s="40"/>
      <c r="P6" s="40"/>
      <c r="Q6" s="40"/>
      <c r="R6" s="40"/>
      <c r="S6" s="40"/>
      <c r="T6" s="40"/>
      <c r="U6" s="40"/>
      <c r="V6" s="40"/>
      <c r="W6" s="40"/>
      <c r="X6" s="40"/>
      <c r="Y6" s="40"/>
      <c r="Z6" s="40"/>
      <c r="AA6" s="40"/>
      <c r="AB6" s="40"/>
      <c r="AD6" s="35"/>
      <c r="AE6" s="35"/>
      <c r="AF6" s="35"/>
      <c r="AG6" s="35"/>
      <c r="AH6" s="35"/>
      <c r="AI6" s="35"/>
      <c r="AJ6" s="35"/>
      <c r="AK6" s="35"/>
      <c r="AL6" s="35"/>
      <c r="AM6" s="35"/>
      <c r="AN6" s="35"/>
      <c r="AO6" s="35"/>
      <c r="AP6" s="35"/>
    </row>
    <row r="7" spans="1:44" ht="21" thickBot="1" x14ac:dyDescent="0.4">
      <c r="B7" s="51" t="s">
        <v>75</v>
      </c>
      <c r="C7" s="45"/>
      <c r="D7" s="91" t="s">
        <v>158</v>
      </c>
      <c r="F7" s="44"/>
      <c r="I7" s="42"/>
      <c r="J7" s="45"/>
      <c r="K7" s="45"/>
      <c r="L7" s="44"/>
      <c r="M7" s="44"/>
      <c r="N7" s="44"/>
      <c r="O7" s="44"/>
      <c r="P7" s="44"/>
      <c r="S7" s="25"/>
      <c r="AD7" s="35"/>
      <c r="AE7" s="35"/>
      <c r="AF7" s="35"/>
      <c r="AG7" s="35"/>
      <c r="AH7" s="35"/>
      <c r="AI7" s="35"/>
      <c r="AJ7" s="35"/>
      <c r="AK7" s="35"/>
      <c r="AL7" s="35"/>
      <c r="AM7" s="35"/>
      <c r="AN7" s="35"/>
      <c r="AO7" s="35"/>
      <c r="AP7" s="35"/>
    </row>
    <row r="8" spans="1:44" ht="21" thickBot="1" x14ac:dyDescent="0.4">
      <c r="B8" s="51" t="s">
        <v>0</v>
      </c>
      <c r="C8" s="45"/>
      <c r="D8" s="91">
        <v>19</v>
      </c>
      <c r="F8" s="44"/>
      <c r="I8" s="42"/>
      <c r="J8" s="45"/>
      <c r="K8" s="45"/>
      <c r="L8" s="44"/>
      <c r="M8" s="44"/>
      <c r="N8" s="44"/>
      <c r="O8" s="44"/>
      <c r="P8" s="44"/>
      <c r="S8" s="25"/>
      <c r="AD8" s="35"/>
      <c r="AE8" s="35"/>
      <c r="AF8" s="35"/>
      <c r="AG8" s="35"/>
      <c r="AH8" s="35"/>
      <c r="AI8" s="35"/>
      <c r="AJ8" s="35"/>
      <c r="AK8" s="35"/>
      <c r="AL8" s="35"/>
      <c r="AM8" s="35"/>
      <c r="AN8" s="35"/>
      <c r="AO8" s="35"/>
      <c r="AP8" s="35"/>
    </row>
    <row r="9" spans="1:44" ht="21" thickBot="1" x14ac:dyDescent="0.4">
      <c r="B9" s="44"/>
      <c r="C9" s="45"/>
      <c r="D9" s="44"/>
      <c r="E9" s="44"/>
      <c r="F9" s="44"/>
      <c r="G9" s="44"/>
      <c r="H9" s="44"/>
      <c r="I9" s="42"/>
      <c r="L9" s="44"/>
      <c r="M9" s="44"/>
      <c r="N9" s="44"/>
      <c r="O9" s="44"/>
      <c r="P9" s="44"/>
      <c r="S9" s="25"/>
      <c r="T9" s="46"/>
      <c r="U9" s="46"/>
      <c r="V9" s="46"/>
      <c r="W9" s="46"/>
      <c r="X9" s="46"/>
      <c r="Y9" s="46"/>
      <c r="Z9" s="46"/>
      <c r="AA9" s="46"/>
      <c r="AB9" s="46"/>
      <c r="AD9" s="35"/>
      <c r="AE9" s="35"/>
      <c r="AF9" s="35"/>
      <c r="AG9" s="35"/>
      <c r="AH9" s="35"/>
      <c r="AI9" s="35"/>
      <c r="AJ9" s="35"/>
      <c r="AK9" s="35"/>
      <c r="AL9" s="35"/>
      <c r="AM9" s="35"/>
      <c r="AN9" s="35"/>
      <c r="AO9" s="35"/>
      <c r="AP9" s="35"/>
    </row>
    <row r="10" spans="1:44" customFormat="1" ht="42.75" customHeight="1" thickBot="1" x14ac:dyDescent="0.4">
      <c r="A10" s="52"/>
      <c r="B10" s="53"/>
      <c r="C10" s="102" t="s">
        <v>68</v>
      </c>
      <c r="D10" s="103"/>
      <c r="E10" s="103"/>
      <c r="F10" s="103"/>
      <c r="G10" s="103"/>
      <c r="H10" s="103"/>
      <c r="I10" s="103"/>
      <c r="J10" s="103"/>
      <c r="K10" s="103"/>
      <c r="L10" s="104"/>
      <c r="M10" s="102" t="s">
        <v>54</v>
      </c>
      <c r="N10" s="103"/>
      <c r="O10" s="103"/>
      <c r="P10" s="103"/>
      <c r="Q10" s="103"/>
      <c r="R10" s="103"/>
      <c r="S10" s="103"/>
      <c r="T10" s="103"/>
      <c r="U10" s="104"/>
      <c r="V10" s="102" t="s">
        <v>53</v>
      </c>
      <c r="W10" s="103"/>
      <c r="X10" s="103"/>
      <c r="Y10" s="103"/>
      <c r="Z10" s="103"/>
      <c r="AA10" s="103"/>
      <c r="AB10" s="103"/>
      <c r="AC10" s="104"/>
      <c r="AD10" s="54"/>
      <c r="AE10" s="55"/>
      <c r="AF10" s="56"/>
      <c r="AG10" s="99" t="s">
        <v>49</v>
      </c>
      <c r="AH10" s="100"/>
      <c r="AI10" s="100"/>
      <c r="AJ10" s="101"/>
      <c r="AK10" s="56"/>
      <c r="AL10" s="99" t="s">
        <v>50</v>
      </c>
      <c r="AM10" s="100"/>
      <c r="AN10" s="100"/>
      <c r="AO10" s="100"/>
      <c r="AP10" s="100"/>
      <c r="AQ10" s="100"/>
      <c r="AR10" s="101"/>
    </row>
    <row r="11" spans="1:44" customFormat="1" ht="98.25" thickBot="1" x14ac:dyDescent="0.4">
      <c r="A11" s="57" t="s">
        <v>1</v>
      </c>
      <c r="B11" s="57" t="s">
        <v>2</v>
      </c>
      <c r="C11" s="57" t="s">
        <v>74</v>
      </c>
      <c r="D11" s="58" t="s">
        <v>69</v>
      </c>
      <c r="E11" s="59" t="s">
        <v>107</v>
      </c>
      <c r="F11" s="59" t="s">
        <v>27</v>
      </c>
      <c r="G11" s="59" t="s">
        <v>59</v>
      </c>
      <c r="H11" s="48" t="s">
        <v>4</v>
      </c>
      <c r="I11" s="59" t="s">
        <v>104</v>
      </c>
      <c r="J11" s="83" t="s">
        <v>108</v>
      </c>
      <c r="K11" s="58" t="s">
        <v>106</v>
      </c>
      <c r="L11" s="59" t="s">
        <v>66</v>
      </c>
      <c r="M11" s="59" t="s">
        <v>58</v>
      </c>
      <c r="N11" s="83" t="s">
        <v>70</v>
      </c>
      <c r="O11" s="59" t="s">
        <v>5</v>
      </c>
      <c r="P11" s="83" t="s">
        <v>45</v>
      </c>
      <c r="Q11" s="59" t="s">
        <v>30</v>
      </c>
      <c r="R11" s="83" t="s">
        <v>71</v>
      </c>
      <c r="S11" s="59" t="s">
        <v>46</v>
      </c>
      <c r="T11" s="59" t="s">
        <v>47</v>
      </c>
      <c r="U11" s="83" t="s">
        <v>6</v>
      </c>
      <c r="V11" s="83" t="s">
        <v>62</v>
      </c>
      <c r="W11" s="48" t="s">
        <v>60</v>
      </c>
      <c r="X11" s="48" t="s">
        <v>61</v>
      </c>
      <c r="Y11" s="48" t="s">
        <v>109</v>
      </c>
      <c r="Z11" s="83" t="s">
        <v>110</v>
      </c>
      <c r="AA11" s="48" t="s">
        <v>111</v>
      </c>
      <c r="AB11" s="60" t="s">
        <v>112</v>
      </c>
      <c r="AC11" s="83" t="s">
        <v>7</v>
      </c>
      <c r="AD11" s="58" t="s">
        <v>113</v>
      </c>
      <c r="AE11" s="58" t="s">
        <v>105</v>
      </c>
      <c r="AF11" s="61"/>
      <c r="AG11" s="59" t="s">
        <v>107</v>
      </c>
      <c r="AH11" s="59" t="s">
        <v>27</v>
      </c>
      <c r="AI11" s="59" t="s">
        <v>63</v>
      </c>
      <c r="AJ11" s="58" t="s">
        <v>106</v>
      </c>
      <c r="AK11" s="61"/>
      <c r="AL11" s="58" t="s">
        <v>8</v>
      </c>
      <c r="AM11" s="59" t="s">
        <v>107</v>
      </c>
      <c r="AN11" s="59" t="s">
        <v>27</v>
      </c>
      <c r="AO11" s="59" t="s">
        <v>63</v>
      </c>
      <c r="AP11" s="58" t="s">
        <v>9</v>
      </c>
      <c r="AQ11" s="58" t="s">
        <v>10</v>
      </c>
      <c r="AR11" s="96" t="s">
        <v>116</v>
      </c>
    </row>
    <row r="12" spans="1:44" hidden="1" x14ac:dyDescent="0.35">
      <c r="A12" s="73"/>
      <c r="B12" s="74"/>
      <c r="C12" s="73"/>
      <c r="D12" s="75"/>
      <c r="E12" s="76"/>
      <c r="F12" s="76"/>
      <c r="G12" s="76"/>
      <c r="H12" s="77"/>
      <c r="I12" s="76"/>
      <c r="J12" s="78">
        <f>+List!A1</f>
        <v>2024</v>
      </c>
      <c r="K12" s="75"/>
      <c r="L12" s="76"/>
      <c r="M12" s="79"/>
      <c r="N12" s="79"/>
      <c r="O12" s="79"/>
      <c r="P12" s="76"/>
      <c r="Q12" s="76"/>
      <c r="R12" s="76"/>
      <c r="S12" s="76"/>
      <c r="T12" s="76"/>
      <c r="U12" s="75"/>
      <c r="V12" s="77"/>
      <c r="W12" s="77"/>
      <c r="X12" s="77"/>
      <c r="Y12" s="77"/>
      <c r="Z12" s="77"/>
      <c r="AA12" s="77"/>
      <c r="AB12" s="80"/>
      <c r="AC12" s="80"/>
      <c r="AD12" s="75"/>
      <c r="AE12" s="75"/>
      <c r="AF12" s="81"/>
      <c r="AG12" s="76"/>
      <c r="AH12" s="76"/>
      <c r="AI12" s="76"/>
      <c r="AJ12" s="75"/>
      <c r="AK12" s="81"/>
      <c r="AL12" s="75"/>
      <c r="AM12" s="76"/>
      <c r="AN12" s="76"/>
      <c r="AO12" s="76"/>
      <c r="AP12" s="75"/>
      <c r="AQ12" s="75"/>
      <c r="AR12" s="97"/>
    </row>
    <row r="13" spans="1:44" s="30" customFormat="1" x14ac:dyDescent="0.35">
      <c r="A13" s="13">
        <v>1</v>
      </c>
      <c r="B13" s="14" t="s">
        <v>72</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row>
    <row r="14" spans="1:44" s="30" customFormat="1" x14ac:dyDescent="0.35">
      <c r="A14" s="16">
        <v>1</v>
      </c>
      <c r="B14" s="17"/>
      <c r="C14" s="18"/>
      <c r="D14" s="16"/>
      <c r="E14" s="16"/>
      <c r="F14" s="16"/>
      <c r="G14" s="19"/>
      <c r="H14" s="16"/>
      <c r="I14" s="16"/>
      <c r="J14" s="89">
        <f>IF(I14="մինչև 2000","օգտակար ծառայության ժամկետը սպառված է",10-($J$12-I14))</f>
        <v>-2014</v>
      </c>
      <c r="K14" s="63"/>
      <c r="L14" s="62"/>
      <c r="M14" s="62"/>
      <c r="N14" s="70">
        <f>O14/21</f>
        <v>0</v>
      </c>
      <c r="O14" s="62"/>
      <c r="P14" s="84">
        <f>+O14*M14/100</f>
        <v>0</v>
      </c>
      <c r="Q14" s="62"/>
      <c r="R14" s="84" t="e">
        <f>+Q14*1000/P14</f>
        <v>#DIV/0!</v>
      </c>
      <c r="S14" s="62"/>
      <c r="T14" s="62"/>
      <c r="U14" s="85">
        <f>(Q14+T14)</f>
        <v>0</v>
      </c>
      <c r="V14" s="85">
        <f>U14*12</f>
        <v>0</v>
      </c>
      <c r="W14" s="62"/>
      <c r="X14" s="62"/>
      <c r="Y14" s="62"/>
      <c r="Z14" s="70">
        <f>SUM(V14:Y14)</f>
        <v>0</v>
      </c>
      <c r="AA14" s="62"/>
      <c r="AB14" s="62"/>
      <c r="AC14" s="70">
        <f>SUM(Z14:AB14)</f>
        <v>0</v>
      </c>
      <c r="AD14" s="18"/>
      <c r="AE14" s="18"/>
      <c r="AF14" s="31"/>
      <c r="AG14" s="16"/>
      <c r="AH14" s="63"/>
      <c r="AI14" s="63"/>
      <c r="AJ14" s="63"/>
      <c r="AK14" s="64"/>
      <c r="AL14" s="65"/>
      <c r="AM14" s="16"/>
      <c r="AN14" s="63"/>
      <c r="AO14" s="63"/>
      <c r="AP14" s="63"/>
      <c r="AQ14" s="65"/>
      <c r="AR14" s="18"/>
    </row>
    <row r="15" spans="1:44" s="30" customFormat="1" x14ac:dyDescent="0.35">
      <c r="A15" s="16">
        <v>2</v>
      </c>
      <c r="B15" s="17"/>
      <c r="C15" s="18"/>
      <c r="D15" s="16"/>
      <c r="E15" s="16"/>
      <c r="F15" s="16"/>
      <c r="G15" s="19"/>
      <c r="H15" s="16"/>
      <c r="I15" s="16"/>
      <c r="J15" s="89">
        <f>IF(I15="մինչև 2000","օգտակար ծառայության ժամկետը սպառված է",10-($J$12-I15))</f>
        <v>-2014</v>
      </c>
      <c r="K15" s="63"/>
      <c r="L15" s="62"/>
      <c r="M15" s="62"/>
      <c r="N15" s="70">
        <f t="shared" ref="N15:N42" si="0">O15/21</f>
        <v>0</v>
      </c>
      <c r="O15" s="62"/>
      <c r="P15" s="84">
        <f t="shared" ref="P15:P42" si="1">+O15*M15/100</f>
        <v>0</v>
      </c>
      <c r="Q15" s="62"/>
      <c r="R15" s="84" t="e">
        <f t="shared" ref="R15:R42" si="2">+Q15*1000/P15</f>
        <v>#DIV/0!</v>
      </c>
      <c r="S15" s="62"/>
      <c r="T15" s="62"/>
      <c r="U15" s="85">
        <f>(Q15+T15)</f>
        <v>0</v>
      </c>
      <c r="V15" s="85">
        <f>U15*12</f>
        <v>0</v>
      </c>
      <c r="W15" s="62"/>
      <c r="X15" s="62"/>
      <c r="Y15" s="62"/>
      <c r="Z15" s="70">
        <f>SUM(V15:Y15)</f>
        <v>0</v>
      </c>
      <c r="AA15" s="62"/>
      <c r="AB15" s="62"/>
      <c r="AC15" s="70">
        <f t="shared" ref="AC15:AC42" si="3">SUM(Z15:AB15)</f>
        <v>0</v>
      </c>
      <c r="AD15" s="18"/>
      <c r="AE15" s="18"/>
      <c r="AF15" s="31"/>
      <c r="AG15" s="16"/>
      <c r="AH15" s="63"/>
      <c r="AI15" s="63"/>
      <c r="AJ15" s="63"/>
      <c r="AK15" s="64"/>
      <c r="AL15" s="65"/>
      <c r="AM15" s="16"/>
      <c r="AN15" s="63"/>
      <c r="AO15" s="63"/>
      <c r="AP15" s="63"/>
      <c r="AQ15" s="65"/>
      <c r="AR15" s="18"/>
    </row>
    <row r="16" spans="1:44" s="30" customFormat="1" x14ac:dyDescent="0.35">
      <c r="A16" s="13"/>
      <c r="B16" s="14" t="s">
        <v>73</v>
      </c>
      <c r="C16" s="15"/>
      <c r="D16" s="15"/>
      <c r="E16" s="15"/>
      <c r="F16" s="15"/>
      <c r="G16" s="15"/>
      <c r="H16" s="15"/>
      <c r="I16" s="15"/>
      <c r="J16" s="90"/>
      <c r="K16" s="15"/>
      <c r="L16" s="15"/>
      <c r="M16" s="15"/>
      <c r="N16" s="12"/>
      <c r="O16" s="15"/>
      <c r="P16" s="12"/>
      <c r="Q16" s="15"/>
      <c r="R16" s="12"/>
      <c r="S16" s="15"/>
      <c r="T16" s="15"/>
      <c r="U16" s="12"/>
      <c r="V16" s="12"/>
      <c r="W16" s="15"/>
      <c r="X16" s="15"/>
      <c r="Y16" s="15"/>
      <c r="Z16" s="12"/>
      <c r="AA16" s="15"/>
      <c r="AB16" s="15"/>
      <c r="AC16" s="12"/>
      <c r="AD16" s="15"/>
      <c r="AE16" s="15"/>
      <c r="AF16" s="15"/>
      <c r="AG16" s="15"/>
      <c r="AH16" s="15"/>
      <c r="AI16" s="15"/>
      <c r="AJ16" s="15"/>
      <c r="AK16" s="15"/>
      <c r="AL16" s="15"/>
      <c r="AM16" s="15"/>
      <c r="AN16" s="15"/>
      <c r="AO16" s="15"/>
      <c r="AP16" s="15"/>
      <c r="AQ16" s="15"/>
      <c r="AR16" s="15"/>
    </row>
    <row r="17" spans="1:44" s="30" customFormat="1" ht="27" x14ac:dyDescent="0.35">
      <c r="A17" s="16">
        <v>1</v>
      </c>
      <c r="B17" s="17" t="s">
        <v>129</v>
      </c>
      <c r="C17" s="18" t="s">
        <v>76</v>
      </c>
      <c r="D17" s="16" t="s">
        <v>130</v>
      </c>
      <c r="E17" s="16" t="s">
        <v>22</v>
      </c>
      <c r="F17" s="16" t="s">
        <v>12</v>
      </c>
      <c r="G17" s="19" t="s">
        <v>65</v>
      </c>
      <c r="H17" s="16" t="s">
        <v>156</v>
      </c>
      <c r="I17" s="16">
        <v>2016</v>
      </c>
      <c r="J17" s="89">
        <f t="shared" ref="J17:J42" si="4">IF(I17="մինչև 2000","օգտակար ծառայության ժամկետը սպառված է",10-($J$12-I17))</f>
        <v>2</v>
      </c>
      <c r="K17" s="63" t="s">
        <v>17</v>
      </c>
      <c r="L17" s="62">
        <v>21</v>
      </c>
      <c r="M17" s="62">
        <v>23.1</v>
      </c>
      <c r="N17" s="70">
        <f>O17/21</f>
        <v>73.80952380952381</v>
      </c>
      <c r="O17" s="62">
        <v>1550</v>
      </c>
      <c r="P17" s="84">
        <f>+O17*M17/100</f>
        <v>358.05</v>
      </c>
      <c r="Q17" s="62">
        <v>182580</v>
      </c>
      <c r="R17" s="84">
        <f t="shared" si="2"/>
        <v>509928.7808965228</v>
      </c>
      <c r="S17" s="62"/>
      <c r="T17" s="62"/>
      <c r="U17" s="85">
        <f t="shared" ref="U17:U37" si="5">(Q17+T17)</f>
        <v>182580</v>
      </c>
      <c r="V17" s="85">
        <f t="shared" ref="V17:V37" si="6">U17*12</f>
        <v>2190960</v>
      </c>
      <c r="W17" s="62">
        <v>85000</v>
      </c>
      <c r="X17" s="62">
        <v>14000</v>
      </c>
      <c r="Y17" s="62">
        <v>100000</v>
      </c>
      <c r="Z17" s="70">
        <f t="shared" ref="Z17:Z37" si="7">SUM(V17:Y17)</f>
        <v>2389960</v>
      </c>
      <c r="AA17" s="62">
        <v>450000</v>
      </c>
      <c r="AB17" s="62">
        <v>19500</v>
      </c>
      <c r="AC17" s="70">
        <f t="shared" si="3"/>
        <v>2859460</v>
      </c>
      <c r="AD17" s="18" t="s">
        <v>39</v>
      </c>
      <c r="AE17" s="18"/>
      <c r="AF17" s="31"/>
      <c r="AG17" s="16"/>
      <c r="AH17" s="63"/>
      <c r="AI17" s="63"/>
      <c r="AJ17" s="63"/>
      <c r="AK17" s="64"/>
      <c r="AL17" s="65"/>
      <c r="AM17" s="16"/>
      <c r="AN17" s="63"/>
      <c r="AO17" s="63"/>
      <c r="AP17" s="63"/>
      <c r="AQ17" s="65"/>
      <c r="AR17" s="18"/>
    </row>
    <row r="18" spans="1:44" s="30" customFormat="1" ht="108" x14ac:dyDescent="0.35">
      <c r="A18" s="16">
        <v>2</v>
      </c>
      <c r="B18" s="17" t="s">
        <v>129</v>
      </c>
      <c r="C18" s="18" t="s">
        <v>76</v>
      </c>
      <c r="D18" s="16" t="s">
        <v>143</v>
      </c>
      <c r="E18" s="16" t="s">
        <v>22</v>
      </c>
      <c r="F18" s="16" t="s">
        <v>12</v>
      </c>
      <c r="G18" s="19" t="s">
        <v>65</v>
      </c>
      <c r="H18" s="16" t="s">
        <v>157</v>
      </c>
      <c r="I18" s="16">
        <v>2007</v>
      </c>
      <c r="J18" s="89">
        <f t="shared" si="4"/>
        <v>-7</v>
      </c>
      <c r="K18" s="63" t="s">
        <v>17</v>
      </c>
      <c r="L18" s="62">
        <v>15.8</v>
      </c>
      <c r="M18" s="62">
        <v>17.399999999999999</v>
      </c>
      <c r="N18" s="70">
        <f>O18/21</f>
        <v>66.666666666666671</v>
      </c>
      <c r="O18" s="62">
        <v>1400</v>
      </c>
      <c r="P18" s="84">
        <f t="shared" si="1"/>
        <v>243.59999999999997</v>
      </c>
      <c r="Q18" s="62">
        <v>123930</v>
      </c>
      <c r="R18" s="84">
        <f t="shared" si="2"/>
        <v>508743.84236453212</v>
      </c>
      <c r="S18" s="62"/>
      <c r="T18" s="62"/>
      <c r="U18" s="85">
        <f t="shared" si="5"/>
        <v>123930</v>
      </c>
      <c r="V18" s="85">
        <f t="shared" si="6"/>
        <v>1487160</v>
      </c>
      <c r="W18" s="62">
        <v>55000</v>
      </c>
      <c r="X18" s="62">
        <v>14000</v>
      </c>
      <c r="Y18" s="62">
        <v>90000</v>
      </c>
      <c r="Z18" s="70">
        <f t="shared" si="7"/>
        <v>1646160</v>
      </c>
      <c r="AA18" s="62">
        <v>310000</v>
      </c>
      <c r="AB18" s="62">
        <v>14500</v>
      </c>
      <c r="AC18" s="70">
        <f t="shared" si="3"/>
        <v>1970660</v>
      </c>
      <c r="AD18" s="18" t="s">
        <v>40</v>
      </c>
      <c r="AE18" s="18" t="s">
        <v>41</v>
      </c>
      <c r="AF18" s="31"/>
      <c r="AG18" s="16" t="s">
        <v>22</v>
      </c>
      <c r="AH18" s="63" t="s">
        <v>12</v>
      </c>
      <c r="AI18" s="63" t="s">
        <v>16</v>
      </c>
      <c r="AJ18" s="63" t="s">
        <v>17</v>
      </c>
      <c r="AK18" s="64"/>
      <c r="AL18" s="65">
        <v>1</v>
      </c>
      <c r="AM18" s="16" t="s">
        <v>22</v>
      </c>
      <c r="AN18" s="63" t="s">
        <v>12</v>
      </c>
      <c r="AO18" s="63" t="s">
        <v>16</v>
      </c>
      <c r="AP18" s="63" t="s">
        <v>17</v>
      </c>
      <c r="AQ18" s="65">
        <v>11000</v>
      </c>
      <c r="AR18" s="98" t="s">
        <v>170</v>
      </c>
    </row>
    <row r="19" spans="1:44" s="30" customFormat="1" ht="94.5" x14ac:dyDescent="0.35">
      <c r="A19" s="16">
        <v>3</v>
      </c>
      <c r="B19" s="17" t="s">
        <v>173</v>
      </c>
      <c r="C19" s="18" t="s">
        <v>36</v>
      </c>
      <c r="D19" s="16" t="s">
        <v>131</v>
      </c>
      <c r="E19" s="16" t="s">
        <v>24</v>
      </c>
      <c r="F19" s="16" t="s">
        <v>21</v>
      </c>
      <c r="G19" s="19" t="s">
        <v>64</v>
      </c>
      <c r="H19" s="16" t="s">
        <v>137</v>
      </c>
      <c r="I19" s="16">
        <v>2007</v>
      </c>
      <c r="J19" s="89">
        <f t="shared" ref="J19:J26" si="8">IF(I19="մինչև 2000","օգտակար ծառայության ժամկետը սպառված է",10-($J$12-I19))</f>
        <v>-7</v>
      </c>
      <c r="K19" s="63" t="s">
        <v>20</v>
      </c>
      <c r="L19" s="62">
        <v>11</v>
      </c>
      <c r="M19" s="62">
        <v>16.899999999999999</v>
      </c>
      <c r="N19" s="70">
        <f t="shared" si="0"/>
        <v>99.333333333333329</v>
      </c>
      <c r="O19" s="62">
        <v>2086</v>
      </c>
      <c r="P19" s="84">
        <f t="shared" ref="P19:P26" si="9">+O19*M19/100</f>
        <v>352.53399999999993</v>
      </c>
      <c r="Q19" s="62">
        <v>186560</v>
      </c>
      <c r="R19" s="84">
        <f t="shared" ref="R19:R26" si="10">+Q19*1000/P19</f>
        <v>529197.1838177311</v>
      </c>
      <c r="S19" s="62"/>
      <c r="T19" s="62"/>
      <c r="U19" s="85">
        <f t="shared" ref="U19:U26" si="11">(Q19+T19)</f>
        <v>186560</v>
      </c>
      <c r="V19" s="85">
        <f t="shared" ref="V19:V26" si="12">U19*12</f>
        <v>2238720</v>
      </c>
      <c r="W19" s="62">
        <v>45000</v>
      </c>
      <c r="X19" s="62">
        <v>14000</v>
      </c>
      <c r="Y19" s="62">
        <v>140000</v>
      </c>
      <c r="Z19" s="70">
        <f t="shared" ref="Z19:Z26" si="13">SUM(V19:Y19)</f>
        <v>2437720</v>
      </c>
      <c r="AA19" s="62">
        <v>240000</v>
      </c>
      <c r="AB19" s="62">
        <v>7300</v>
      </c>
      <c r="AC19" s="70">
        <f t="shared" ref="AC19:AC26" si="14">SUM(Z19:AB19)</f>
        <v>2685020</v>
      </c>
      <c r="AD19" s="18" t="s">
        <v>40</v>
      </c>
      <c r="AE19" s="18" t="s">
        <v>41</v>
      </c>
      <c r="AF19" s="31"/>
      <c r="AG19" s="16" t="s">
        <v>24</v>
      </c>
      <c r="AH19" s="63" t="s">
        <v>21</v>
      </c>
      <c r="AI19" s="63" t="s">
        <v>64</v>
      </c>
      <c r="AJ19" s="63" t="s">
        <v>20</v>
      </c>
      <c r="AK19" s="64"/>
      <c r="AL19" s="65">
        <v>1</v>
      </c>
      <c r="AM19" s="16" t="s">
        <v>24</v>
      </c>
      <c r="AN19" s="63" t="s">
        <v>21</v>
      </c>
      <c r="AO19" s="63" t="s">
        <v>64</v>
      </c>
      <c r="AP19" s="63" t="s">
        <v>20</v>
      </c>
      <c r="AQ19" s="65">
        <v>16000</v>
      </c>
      <c r="AR19" s="18" t="s">
        <v>169</v>
      </c>
    </row>
    <row r="20" spans="1:44" s="30" customFormat="1" ht="175.5" x14ac:dyDescent="0.35">
      <c r="A20" s="16">
        <v>4</v>
      </c>
      <c r="B20" s="17" t="s">
        <v>173</v>
      </c>
      <c r="C20" s="18" t="s">
        <v>36</v>
      </c>
      <c r="D20" s="16" t="s">
        <v>132</v>
      </c>
      <c r="E20" s="16" t="s">
        <v>24</v>
      </c>
      <c r="F20" s="16" t="s">
        <v>21</v>
      </c>
      <c r="G20" s="19" t="s">
        <v>64</v>
      </c>
      <c r="H20" s="16" t="s">
        <v>172</v>
      </c>
      <c r="I20" s="16">
        <v>2009</v>
      </c>
      <c r="J20" s="89">
        <f t="shared" si="8"/>
        <v>-5</v>
      </c>
      <c r="K20" s="63" t="s">
        <v>20</v>
      </c>
      <c r="L20" s="62">
        <v>10</v>
      </c>
      <c r="M20" s="62">
        <v>12</v>
      </c>
      <c r="N20" s="70">
        <f>O20/21</f>
        <v>0</v>
      </c>
      <c r="O20" s="62"/>
      <c r="P20" s="84">
        <f t="shared" si="9"/>
        <v>0</v>
      </c>
      <c r="Q20" s="62">
        <v>0</v>
      </c>
      <c r="R20" s="84" t="e">
        <f t="shared" si="10"/>
        <v>#DIV/0!</v>
      </c>
      <c r="S20" s="62"/>
      <c r="T20" s="62"/>
      <c r="U20" s="85" t="e">
        <f>(Q20+T19T20)</f>
        <v>#NAME?</v>
      </c>
      <c r="V20" s="85" t="e">
        <f t="shared" si="12"/>
        <v>#NAME?</v>
      </c>
      <c r="W20" s="62">
        <v>57000</v>
      </c>
      <c r="X20" s="62">
        <v>16000</v>
      </c>
      <c r="Y20" s="62">
        <v>150000</v>
      </c>
      <c r="Z20" s="70" t="e">
        <f t="shared" si="13"/>
        <v>#NAME?</v>
      </c>
      <c r="AA20" s="62">
        <v>300000</v>
      </c>
      <c r="AB20" s="62">
        <v>7500</v>
      </c>
      <c r="AC20" s="70" t="e">
        <f t="shared" si="14"/>
        <v>#NAME?</v>
      </c>
      <c r="AD20" s="18" t="s">
        <v>40</v>
      </c>
      <c r="AE20" s="18" t="s">
        <v>41</v>
      </c>
      <c r="AF20" s="31"/>
      <c r="AG20" s="16" t="s">
        <v>24</v>
      </c>
      <c r="AH20" s="63" t="s">
        <v>21</v>
      </c>
      <c r="AI20" s="63" t="s">
        <v>64</v>
      </c>
      <c r="AJ20" s="63" t="s">
        <v>20</v>
      </c>
      <c r="AK20" s="64"/>
      <c r="AL20" s="65">
        <v>1</v>
      </c>
      <c r="AM20" s="16" t="s">
        <v>24</v>
      </c>
      <c r="AN20" s="63" t="s">
        <v>21</v>
      </c>
      <c r="AO20" s="63" t="s">
        <v>64</v>
      </c>
      <c r="AP20" s="63" t="s">
        <v>20</v>
      </c>
      <c r="AQ20" s="65">
        <v>16000</v>
      </c>
      <c r="AR20" s="98" t="s">
        <v>164</v>
      </c>
    </row>
    <row r="21" spans="1:44" s="30" customFormat="1" ht="162" x14ac:dyDescent="0.35">
      <c r="A21" s="16">
        <v>5</v>
      </c>
      <c r="B21" s="17" t="s">
        <v>173</v>
      </c>
      <c r="C21" s="18" t="s">
        <v>36</v>
      </c>
      <c r="D21" s="16" t="s">
        <v>133</v>
      </c>
      <c r="E21" s="16" t="s">
        <v>22</v>
      </c>
      <c r="F21" s="16" t="s">
        <v>12</v>
      </c>
      <c r="G21" s="19" t="s">
        <v>64</v>
      </c>
      <c r="H21" s="16" t="s">
        <v>138</v>
      </c>
      <c r="I21" s="16">
        <v>2006</v>
      </c>
      <c r="J21" s="89">
        <f t="shared" ref="J21:J23" si="15">IF(I21="մինչև 2000","օգտակար ծառայության ժամկետը սպառված է",10-($J$12-I21))</f>
        <v>-8</v>
      </c>
      <c r="K21" s="63" t="s">
        <v>20</v>
      </c>
      <c r="L21" s="62">
        <v>15.4</v>
      </c>
      <c r="M21" s="62">
        <v>15.6</v>
      </c>
      <c r="N21" s="70">
        <f t="shared" si="0"/>
        <v>76.19047619047619</v>
      </c>
      <c r="O21" s="62">
        <v>1600</v>
      </c>
      <c r="P21" s="84">
        <f t="shared" ref="P21:P23" si="16">+O21*M21/100</f>
        <v>249.6</v>
      </c>
      <c r="Q21" s="62">
        <v>127500</v>
      </c>
      <c r="R21" s="84">
        <f t="shared" ref="R21:R23" si="17">+Q21*1000/P21</f>
        <v>510817.30769230769</v>
      </c>
      <c r="S21" s="62"/>
      <c r="T21" s="62"/>
      <c r="U21" s="85">
        <f t="shared" ref="U21:U23" si="18">(Q21+T21)</f>
        <v>127500</v>
      </c>
      <c r="V21" s="85">
        <f t="shared" ref="V21:V23" si="19">U21*12</f>
        <v>1530000</v>
      </c>
      <c r="W21" s="62">
        <v>50000</v>
      </c>
      <c r="X21" s="62">
        <v>13000</v>
      </c>
      <c r="Y21" s="62">
        <v>120000</v>
      </c>
      <c r="Z21" s="70">
        <f t="shared" ref="Z21:Z23" si="20">SUM(V21:Y21)</f>
        <v>1713000</v>
      </c>
      <c r="AA21" s="62">
        <v>240000</v>
      </c>
      <c r="AB21" s="62">
        <v>14000</v>
      </c>
      <c r="AC21" s="70">
        <f t="shared" ref="AC21:AC23" si="21">SUM(Z21:AB21)</f>
        <v>1967000</v>
      </c>
      <c r="AD21" s="18" t="s">
        <v>40</v>
      </c>
      <c r="AE21" s="18" t="s">
        <v>41</v>
      </c>
      <c r="AF21" s="31"/>
      <c r="AG21" s="16" t="s">
        <v>22</v>
      </c>
      <c r="AH21" s="63" t="s">
        <v>12</v>
      </c>
      <c r="AI21" s="63" t="s">
        <v>16</v>
      </c>
      <c r="AJ21" s="63" t="s">
        <v>20</v>
      </c>
      <c r="AK21" s="64"/>
      <c r="AL21" s="65">
        <v>1</v>
      </c>
      <c r="AM21" s="16" t="s">
        <v>22</v>
      </c>
      <c r="AN21" s="63" t="s">
        <v>12</v>
      </c>
      <c r="AO21" s="63" t="s">
        <v>16</v>
      </c>
      <c r="AP21" s="63" t="s">
        <v>20</v>
      </c>
      <c r="AQ21" s="65">
        <v>11000</v>
      </c>
      <c r="AR21" s="18" t="s">
        <v>160</v>
      </c>
    </row>
    <row r="22" spans="1:44" s="30" customFormat="1" ht="148.5" x14ac:dyDescent="0.35">
      <c r="A22" s="16">
        <v>6</v>
      </c>
      <c r="B22" s="17" t="s">
        <v>134</v>
      </c>
      <c r="C22" s="18" t="s">
        <v>76</v>
      </c>
      <c r="D22" s="16" t="s">
        <v>135</v>
      </c>
      <c r="E22" s="16" t="s">
        <v>11</v>
      </c>
      <c r="F22" s="16" t="s">
        <v>12</v>
      </c>
      <c r="G22" s="19" t="s">
        <v>16</v>
      </c>
      <c r="H22" s="16" t="s">
        <v>139</v>
      </c>
      <c r="I22" s="16">
        <v>2004</v>
      </c>
      <c r="J22" s="89">
        <f t="shared" si="15"/>
        <v>-10</v>
      </c>
      <c r="K22" s="63" t="s">
        <v>20</v>
      </c>
      <c r="L22" s="62">
        <v>14.4</v>
      </c>
      <c r="M22" s="62">
        <v>15.6</v>
      </c>
      <c r="N22" s="70">
        <f t="shared" si="0"/>
        <v>80.952380952380949</v>
      </c>
      <c r="O22" s="62">
        <v>1700</v>
      </c>
      <c r="P22" s="84">
        <f t="shared" si="16"/>
        <v>265.2</v>
      </c>
      <c r="Q22" s="62">
        <v>135150</v>
      </c>
      <c r="R22" s="84">
        <f t="shared" si="17"/>
        <v>509615.38461538462</v>
      </c>
      <c r="S22" s="62"/>
      <c r="T22" s="62"/>
      <c r="U22" s="85">
        <f t="shared" si="18"/>
        <v>135150</v>
      </c>
      <c r="V22" s="85">
        <f t="shared" si="19"/>
        <v>1621800</v>
      </c>
      <c r="W22" s="62">
        <v>40000</v>
      </c>
      <c r="X22" s="62">
        <v>13000</v>
      </c>
      <c r="Y22" s="62">
        <v>85000</v>
      </c>
      <c r="Z22" s="70">
        <f t="shared" si="20"/>
        <v>1759800</v>
      </c>
      <c r="AA22" s="62">
        <v>280000</v>
      </c>
      <c r="AB22" s="62">
        <v>7700</v>
      </c>
      <c r="AC22" s="70">
        <f t="shared" si="21"/>
        <v>2047500</v>
      </c>
      <c r="AD22" s="18" t="s">
        <v>40</v>
      </c>
      <c r="AE22" s="18" t="s">
        <v>41</v>
      </c>
      <c r="AF22" s="31"/>
      <c r="AG22" s="16" t="s">
        <v>11</v>
      </c>
      <c r="AH22" s="63" t="s">
        <v>12</v>
      </c>
      <c r="AI22" s="63" t="s">
        <v>16</v>
      </c>
      <c r="AJ22" s="63" t="s">
        <v>20</v>
      </c>
      <c r="AK22" s="64"/>
      <c r="AL22" s="65">
        <v>1</v>
      </c>
      <c r="AM22" s="16" t="s">
        <v>11</v>
      </c>
      <c r="AN22" s="63" t="s">
        <v>12</v>
      </c>
      <c r="AO22" s="63" t="s">
        <v>16</v>
      </c>
      <c r="AP22" s="63" t="s">
        <v>20</v>
      </c>
      <c r="AQ22" s="65">
        <v>11000</v>
      </c>
      <c r="AR22" s="18" t="s">
        <v>161</v>
      </c>
    </row>
    <row r="23" spans="1:44" s="30" customFormat="1" ht="148.5" x14ac:dyDescent="0.35">
      <c r="A23" s="16">
        <v>7</v>
      </c>
      <c r="B23" s="17" t="s">
        <v>134</v>
      </c>
      <c r="C23" s="18" t="s">
        <v>76</v>
      </c>
      <c r="D23" s="16" t="s">
        <v>136</v>
      </c>
      <c r="E23" s="16" t="s">
        <v>11</v>
      </c>
      <c r="F23" s="16" t="s">
        <v>12</v>
      </c>
      <c r="G23" s="19" t="s">
        <v>28</v>
      </c>
      <c r="H23" s="16" t="s">
        <v>140</v>
      </c>
      <c r="I23" s="16">
        <v>2007</v>
      </c>
      <c r="J23" s="89">
        <f t="shared" si="15"/>
        <v>-7</v>
      </c>
      <c r="K23" s="63" t="s">
        <v>20</v>
      </c>
      <c r="L23" s="62">
        <v>10.7</v>
      </c>
      <c r="M23" s="62">
        <v>11.8</v>
      </c>
      <c r="N23" s="70">
        <f t="shared" si="0"/>
        <v>119.04761904761905</v>
      </c>
      <c r="O23" s="62">
        <v>2500</v>
      </c>
      <c r="P23" s="84">
        <f t="shared" si="16"/>
        <v>295</v>
      </c>
      <c r="Q23" s="62">
        <v>150450</v>
      </c>
      <c r="R23" s="84">
        <f t="shared" si="17"/>
        <v>510000</v>
      </c>
      <c r="S23" s="62"/>
      <c r="T23" s="62"/>
      <c r="U23" s="85">
        <f t="shared" si="18"/>
        <v>150450</v>
      </c>
      <c r="V23" s="85">
        <f t="shared" si="19"/>
        <v>1805400</v>
      </c>
      <c r="W23" s="62">
        <v>90000</v>
      </c>
      <c r="X23" s="62">
        <v>13000</v>
      </c>
      <c r="Y23" s="62">
        <v>90000</v>
      </c>
      <c r="Z23" s="70">
        <f t="shared" si="20"/>
        <v>1998400</v>
      </c>
      <c r="AA23" s="62">
        <v>260000</v>
      </c>
      <c r="AB23" s="62">
        <v>14000</v>
      </c>
      <c r="AC23" s="70">
        <f t="shared" si="21"/>
        <v>2272400</v>
      </c>
      <c r="AD23" s="18" t="s">
        <v>40</v>
      </c>
      <c r="AE23" s="18" t="s">
        <v>41</v>
      </c>
      <c r="AF23" s="31"/>
      <c r="AG23" s="16" t="s">
        <v>11</v>
      </c>
      <c r="AH23" s="63" t="s">
        <v>12</v>
      </c>
      <c r="AI23" s="63" t="s">
        <v>16</v>
      </c>
      <c r="AJ23" s="63" t="s">
        <v>20</v>
      </c>
      <c r="AK23" s="64"/>
      <c r="AL23" s="65">
        <v>1</v>
      </c>
      <c r="AM23" s="16" t="s">
        <v>11</v>
      </c>
      <c r="AN23" s="63" t="s">
        <v>12</v>
      </c>
      <c r="AO23" s="63" t="s">
        <v>16</v>
      </c>
      <c r="AP23" s="63" t="s">
        <v>20</v>
      </c>
      <c r="AQ23" s="65">
        <v>10000</v>
      </c>
      <c r="AR23" s="18" t="s">
        <v>161</v>
      </c>
    </row>
    <row r="24" spans="1:44" s="30" customFormat="1" ht="148.5" x14ac:dyDescent="0.35">
      <c r="A24" s="16">
        <v>8</v>
      </c>
      <c r="B24" s="17" t="s">
        <v>134</v>
      </c>
      <c r="C24" s="18" t="s">
        <v>76</v>
      </c>
      <c r="D24" s="16" t="s">
        <v>141</v>
      </c>
      <c r="E24" s="16" t="s">
        <v>19</v>
      </c>
      <c r="F24" s="16" t="s">
        <v>12</v>
      </c>
      <c r="G24" s="19" t="s">
        <v>16</v>
      </c>
      <c r="H24" s="16" t="s">
        <v>142</v>
      </c>
      <c r="I24" s="16">
        <v>2007</v>
      </c>
      <c r="J24" s="89">
        <f t="shared" si="8"/>
        <v>-7</v>
      </c>
      <c r="K24" s="63" t="s">
        <v>20</v>
      </c>
      <c r="L24" s="62">
        <v>13.8</v>
      </c>
      <c r="M24" s="62">
        <v>15</v>
      </c>
      <c r="N24" s="70">
        <f t="shared" si="0"/>
        <v>80.952380952380949</v>
      </c>
      <c r="O24" s="62">
        <v>1700</v>
      </c>
      <c r="P24" s="84">
        <f t="shared" si="9"/>
        <v>255</v>
      </c>
      <c r="Q24" s="62">
        <v>130050</v>
      </c>
      <c r="R24" s="84">
        <f t="shared" si="10"/>
        <v>510000</v>
      </c>
      <c r="S24" s="62"/>
      <c r="T24" s="62"/>
      <c r="U24" s="85">
        <f t="shared" si="11"/>
        <v>130050</v>
      </c>
      <c r="V24" s="85">
        <f t="shared" si="12"/>
        <v>1560600</v>
      </c>
      <c r="W24" s="62">
        <v>40000</v>
      </c>
      <c r="X24" s="62">
        <v>13000</v>
      </c>
      <c r="Y24" s="62">
        <v>55000</v>
      </c>
      <c r="Z24" s="70">
        <f t="shared" si="13"/>
        <v>1668600</v>
      </c>
      <c r="AA24" s="62">
        <v>290000</v>
      </c>
      <c r="AB24" s="62">
        <v>13300</v>
      </c>
      <c r="AC24" s="70">
        <f t="shared" si="14"/>
        <v>1971900</v>
      </c>
      <c r="AD24" s="18" t="s">
        <v>40</v>
      </c>
      <c r="AE24" s="18" t="s">
        <v>41</v>
      </c>
      <c r="AF24" s="31"/>
      <c r="AG24" s="16" t="s">
        <v>11</v>
      </c>
      <c r="AH24" s="63" t="s">
        <v>12</v>
      </c>
      <c r="AI24" s="63" t="s">
        <v>16</v>
      </c>
      <c r="AJ24" s="63" t="s">
        <v>20</v>
      </c>
      <c r="AK24" s="64"/>
      <c r="AL24" s="65">
        <v>1</v>
      </c>
      <c r="AM24" s="16" t="s">
        <v>11</v>
      </c>
      <c r="AN24" s="63" t="s">
        <v>12</v>
      </c>
      <c r="AO24" s="63" t="s">
        <v>16</v>
      </c>
      <c r="AP24" s="63" t="s">
        <v>20</v>
      </c>
      <c r="AQ24" s="65">
        <v>10000</v>
      </c>
      <c r="AR24" s="18" t="s">
        <v>161</v>
      </c>
    </row>
    <row r="25" spans="1:44" s="30" customFormat="1" ht="148.5" x14ac:dyDescent="0.35">
      <c r="A25" s="16">
        <v>9</v>
      </c>
      <c r="B25" s="17" t="s">
        <v>134</v>
      </c>
      <c r="C25" s="18" t="s">
        <v>76</v>
      </c>
      <c r="D25" s="16" t="s">
        <v>144</v>
      </c>
      <c r="E25" s="16" t="s">
        <v>11</v>
      </c>
      <c r="F25" s="16" t="s">
        <v>12</v>
      </c>
      <c r="G25" s="19" t="s">
        <v>16</v>
      </c>
      <c r="H25" s="16" t="s">
        <v>145</v>
      </c>
      <c r="I25" s="16">
        <v>2008</v>
      </c>
      <c r="J25" s="89">
        <f t="shared" si="8"/>
        <v>-6</v>
      </c>
      <c r="K25" s="63" t="s">
        <v>20</v>
      </c>
      <c r="L25" s="62">
        <v>10.199999999999999</v>
      </c>
      <c r="M25" s="62">
        <v>11.1</v>
      </c>
      <c r="N25" s="70">
        <f t="shared" si="0"/>
        <v>76.19047619047619</v>
      </c>
      <c r="O25" s="62">
        <v>1600</v>
      </c>
      <c r="P25" s="84">
        <f t="shared" si="9"/>
        <v>177.6</v>
      </c>
      <c r="Q25" s="62">
        <v>90270</v>
      </c>
      <c r="R25" s="84">
        <f t="shared" si="10"/>
        <v>508277.02702702704</v>
      </c>
      <c r="S25" s="62"/>
      <c r="T25" s="62"/>
      <c r="U25" s="85">
        <f t="shared" si="11"/>
        <v>90270</v>
      </c>
      <c r="V25" s="85">
        <f t="shared" si="12"/>
        <v>1083240</v>
      </c>
      <c r="W25" s="62">
        <v>45000</v>
      </c>
      <c r="X25" s="62">
        <v>13000</v>
      </c>
      <c r="Y25" s="62">
        <v>45000</v>
      </c>
      <c r="Z25" s="70">
        <f t="shared" si="13"/>
        <v>1186240</v>
      </c>
      <c r="AA25" s="62">
        <v>295000</v>
      </c>
      <c r="AB25" s="62">
        <v>92000</v>
      </c>
      <c r="AC25" s="70">
        <f t="shared" si="14"/>
        <v>1573240</v>
      </c>
      <c r="AD25" s="18" t="s">
        <v>40</v>
      </c>
      <c r="AE25" s="18" t="s">
        <v>41</v>
      </c>
      <c r="AF25" s="31"/>
      <c r="AG25" s="16" t="s">
        <v>11</v>
      </c>
      <c r="AH25" s="63" t="s">
        <v>12</v>
      </c>
      <c r="AI25" s="63" t="s">
        <v>16</v>
      </c>
      <c r="AJ25" s="63" t="s">
        <v>20</v>
      </c>
      <c r="AK25" s="64"/>
      <c r="AL25" s="65">
        <v>1</v>
      </c>
      <c r="AM25" s="16" t="s">
        <v>11</v>
      </c>
      <c r="AN25" s="63" t="s">
        <v>12</v>
      </c>
      <c r="AO25" s="63" t="s">
        <v>16</v>
      </c>
      <c r="AP25" s="63" t="s">
        <v>20</v>
      </c>
      <c r="AQ25" s="65">
        <v>10000</v>
      </c>
      <c r="AR25" s="18" t="s">
        <v>161</v>
      </c>
    </row>
    <row r="26" spans="1:44" s="30" customFormat="1" ht="175.5" x14ac:dyDescent="0.35">
      <c r="A26" s="16">
        <v>10</v>
      </c>
      <c r="B26" s="17" t="s">
        <v>134</v>
      </c>
      <c r="C26" s="18" t="s">
        <v>76</v>
      </c>
      <c r="D26" s="16" t="s">
        <v>146</v>
      </c>
      <c r="E26" s="16" t="s">
        <v>11</v>
      </c>
      <c r="F26" s="16" t="s">
        <v>12</v>
      </c>
      <c r="G26" s="19" t="s">
        <v>16</v>
      </c>
      <c r="H26" s="16" t="s">
        <v>147</v>
      </c>
      <c r="I26" s="16">
        <v>2008</v>
      </c>
      <c r="J26" s="89">
        <f t="shared" si="8"/>
        <v>-6</v>
      </c>
      <c r="K26" s="63" t="s">
        <v>20</v>
      </c>
      <c r="L26" s="62">
        <v>6.1</v>
      </c>
      <c r="M26" s="62">
        <v>6.6</v>
      </c>
      <c r="N26" s="70">
        <f>O26/21</f>
        <v>76.19047619047619</v>
      </c>
      <c r="O26" s="62">
        <v>1600</v>
      </c>
      <c r="P26" s="84">
        <f t="shared" si="9"/>
        <v>105.6</v>
      </c>
      <c r="Q26" s="62">
        <v>53550</v>
      </c>
      <c r="R26" s="84">
        <f t="shared" si="10"/>
        <v>507102.27272727276</v>
      </c>
      <c r="S26" s="62"/>
      <c r="T26" s="62"/>
      <c r="U26" s="85">
        <f t="shared" si="11"/>
        <v>53550</v>
      </c>
      <c r="V26" s="85">
        <f t="shared" si="12"/>
        <v>642600</v>
      </c>
      <c r="W26" s="62">
        <v>35000</v>
      </c>
      <c r="X26" s="62">
        <v>13000</v>
      </c>
      <c r="Y26" s="62">
        <v>39000</v>
      </c>
      <c r="Z26" s="70">
        <f t="shared" si="13"/>
        <v>729600</v>
      </c>
      <c r="AA26" s="62">
        <v>300000</v>
      </c>
      <c r="AB26" s="62">
        <v>7000</v>
      </c>
      <c r="AC26" s="70">
        <f t="shared" si="14"/>
        <v>1036600</v>
      </c>
      <c r="AD26" s="18" t="s">
        <v>40</v>
      </c>
      <c r="AE26" s="18" t="s">
        <v>41</v>
      </c>
      <c r="AF26" s="31"/>
      <c r="AG26" s="16" t="s">
        <v>11</v>
      </c>
      <c r="AH26" s="63" t="s">
        <v>12</v>
      </c>
      <c r="AI26" s="63" t="s">
        <v>16</v>
      </c>
      <c r="AJ26" s="63" t="s">
        <v>20</v>
      </c>
      <c r="AK26" s="64"/>
      <c r="AL26" s="65">
        <v>1</v>
      </c>
      <c r="AM26" s="16" t="s">
        <v>11</v>
      </c>
      <c r="AN26" s="63" t="s">
        <v>12</v>
      </c>
      <c r="AO26" s="63" t="s">
        <v>16</v>
      </c>
      <c r="AP26" s="63" t="s">
        <v>20</v>
      </c>
      <c r="AQ26" s="65">
        <v>10000</v>
      </c>
      <c r="AR26" s="18" t="s">
        <v>162</v>
      </c>
    </row>
    <row r="27" spans="1:44" s="30" customFormat="1" ht="175.5" x14ac:dyDescent="0.35">
      <c r="A27" s="16">
        <v>11</v>
      </c>
      <c r="B27" s="17" t="s">
        <v>134</v>
      </c>
      <c r="C27" s="18" t="s">
        <v>76</v>
      </c>
      <c r="D27" s="16" t="s">
        <v>141</v>
      </c>
      <c r="E27" s="16" t="s">
        <v>11</v>
      </c>
      <c r="F27" s="16" t="s">
        <v>12</v>
      </c>
      <c r="G27" s="19" t="s">
        <v>16</v>
      </c>
      <c r="H27" s="16" t="s">
        <v>142</v>
      </c>
      <c r="I27" s="16">
        <v>2007</v>
      </c>
      <c r="J27" s="89">
        <f t="shared" si="4"/>
        <v>-7</v>
      </c>
      <c r="K27" s="63" t="s">
        <v>20</v>
      </c>
      <c r="L27" s="62">
        <v>13.8</v>
      </c>
      <c r="M27" s="62">
        <v>15</v>
      </c>
      <c r="N27" s="70">
        <f t="shared" si="0"/>
        <v>33.333333333333336</v>
      </c>
      <c r="O27" s="62">
        <v>700</v>
      </c>
      <c r="P27" s="84">
        <f t="shared" si="1"/>
        <v>105</v>
      </c>
      <c r="Q27" s="62">
        <v>53.55</v>
      </c>
      <c r="R27" s="84">
        <f t="shared" si="2"/>
        <v>510</v>
      </c>
      <c r="S27" s="62"/>
      <c r="T27" s="62"/>
      <c r="U27" s="85">
        <f t="shared" si="5"/>
        <v>53.55</v>
      </c>
      <c r="V27" s="85">
        <f t="shared" si="6"/>
        <v>642.59999999999991</v>
      </c>
      <c r="W27" s="62">
        <v>19000</v>
      </c>
      <c r="X27" s="62">
        <v>13000</v>
      </c>
      <c r="Y27" s="62">
        <v>26000</v>
      </c>
      <c r="Z27" s="70">
        <f t="shared" si="7"/>
        <v>58642.6</v>
      </c>
      <c r="AA27" s="62">
        <v>300000</v>
      </c>
      <c r="AB27" s="62">
        <v>13300</v>
      </c>
      <c r="AC27" s="70">
        <f t="shared" si="3"/>
        <v>371942.6</v>
      </c>
      <c r="AD27" s="18" t="s">
        <v>40</v>
      </c>
      <c r="AE27" s="18" t="s">
        <v>41</v>
      </c>
      <c r="AF27" s="31"/>
      <c r="AG27" s="16" t="s">
        <v>11</v>
      </c>
      <c r="AH27" s="63" t="s">
        <v>12</v>
      </c>
      <c r="AI27" s="63" t="s">
        <v>16</v>
      </c>
      <c r="AJ27" s="63" t="s">
        <v>20</v>
      </c>
      <c r="AK27" s="64"/>
      <c r="AL27" s="65">
        <v>1</v>
      </c>
      <c r="AM27" s="16" t="s">
        <v>11</v>
      </c>
      <c r="AN27" s="63" t="s">
        <v>12</v>
      </c>
      <c r="AO27" s="63" t="s">
        <v>16</v>
      </c>
      <c r="AP27" s="63" t="s">
        <v>20</v>
      </c>
      <c r="AQ27" s="65">
        <v>10000</v>
      </c>
      <c r="AR27" s="18" t="s">
        <v>162</v>
      </c>
    </row>
    <row r="28" spans="1:44" s="30" customFormat="1" ht="81" x14ac:dyDescent="0.35">
      <c r="A28" s="16">
        <v>12</v>
      </c>
      <c r="B28" s="17" t="s">
        <v>134</v>
      </c>
      <c r="C28" s="18" t="s">
        <v>76</v>
      </c>
      <c r="D28" s="16" t="s">
        <v>148</v>
      </c>
      <c r="E28" s="16" t="s">
        <v>11</v>
      </c>
      <c r="F28" s="16" t="s">
        <v>12</v>
      </c>
      <c r="G28" s="19" t="s">
        <v>16</v>
      </c>
      <c r="H28" s="16" t="s">
        <v>149</v>
      </c>
      <c r="I28" s="16">
        <v>2007</v>
      </c>
      <c r="J28" s="89">
        <f t="shared" si="4"/>
        <v>-7</v>
      </c>
      <c r="K28" s="63" t="s">
        <v>20</v>
      </c>
      <c r="L28" s="62">
        <v>9</v>
      </c>
      <c r="M28" s="62">
        <v>9.8000000000000007</v>
      </c>
      <c r="N28" s="70">
        <f t="shared" si="0"/>
        <v>76.19047619047619</v>
      </c>
      <c r="O28" s="62">
        <v>1600</v>
      </c>
      <c r="P28" s="84">
        <f t="shared" si="1"/>
        <v>156.80000000000001</v>
      </c>
      <c r="Q28" s="62">
        <v>79560</v>
      </c>
      <c r="R28" s="84">
        <f t="shared" si="2"/>
        <v>507397.95918367343</v>
      </c>
      <c r="S28" s="62"/>
      <c r="T28" s="62"/>
      <c r="U28" s="85">
        <f t="shared" si="5"/>
        <v>79560</v>
      </c>
      <c r="V28" s="85">
        <f t="shared" si="6"/>
        <v>954720</v>
      </c>
      <c r="W28" s="62">
        <v>18000</v>
      </c>
      <c r="X28" s="62">
        <v>13000</v>
      </c>
      <c r="Y28" s="62">
        <v>33000</v>
      </c>
      <c r="Z28" s="70">
        <f t="shared" si="7"/>
        <v>1018720</v>
      </c>
      <c r="AA28" s="62">
        <v>310000</v>
      </c>
      <c r="AB28" s="62">
        <v>7300</v>
      </c>
      <c r="AC28" s="70">
        <f t="shared" si="3"/>
        <v>1336020</v>
      </c>
      <c r="AD28" s="18" t="s">
        <v>40</v>
      </c>
      <c r="AE28" s="18" t="s">
        <v>41</v>
      </c>
      <c r="AF28" s="31"/>
      <c r="AG28" s="16" t="s">
        <v>11</v>
      </c>
      <c r="AH28" s="63" t="s">
        <v>12</v>
      </c>
      <c r="AI28" s="63" t="s">
        <v>16</v>
      </c>
      <c r="AJ28" s="63" t="s">
        <v>20</v>
      </c>
      <c r="AK28" s="64"/>
      <c r="AL28" s="65">
        <v>1</v>
      </c>
      <c r="AM28" s="16" t="s">
        <v>11</v>
      </c>
      <c r="AN28" s="63" t="s">
        <v>12</v>
      </c>
      <c r="AO28" s="63" t="s">
        <v>16</v>
      </c>
      <c r="AP28" s="63" t="s">
        <v>20</v>
      </c>
      <c r="AQ28" s="65">
        <v>10000</v>
      </c>
      <c r="AR28" s="18" t="s">
        <v>163</v>
      </c>
    </row>
    <row r="29" spans="1:44" s="30" customFormat="1" ht="81" x14ac:dyDescent="0.35">
      <c r="A29" s="16">
        <v>13</v>
      </c>
      <c r="B29" s="17" t="s">
        <v>134</v>
      </c>
      <c r="C29" s="18" t="s">
        <v>76</v>
      </c>
      <c r="D29" s="16" t="s">
        <v>141</v>
      </c>
      <c r="E29" s="16" t="s">
        <v>11</v>
      </c>
      <c r="F29" s="16" t="s">
        <v>12</v>
      </c>
      <c r="G29" s="19" t="s">
        <v>16</v>
      </c>
      <c r="H29" s="16" t="s">
        <v>142</v>
      </c>
      <c r="I29" s="16">
        <v>2010</v>
      </c>
      <c r="J29" s="89">
        <f t="shared" si="4"/>
        <v>-4</v>
      </c>
      <c r="K29" s="63" t="s">
        <v>20</v>
      </c>
      <c r="L29" s="62">
        <v>13.8</v>
      </c>
      <c r="M29" s="62">
        <v>15</v>
      </c>
      <c r="N29" s="70">
        <f t="shared" si="0"/>
        <v>85.714285714285708</v>
      </c>
      <c r="O29" s="62">
        <v>1800</v>
      </c>
      <c r="P29" s="84">
        <f t="shared" si="1"/>
        <v>270</v>
      </c>
      <c r="Q29" s="62">
        <v>137000</v>
      </c>
      <c r="R29" s="84">
        <f t="shared" si="2"/>
        <v>507407.40740740742</v>
      </c>
      <c r="S29" s="62"/>
      <c r="T29" s="62"/>
      <c r="U29" s="85">
        <f t="shared" si="5"/>
        <v>137000</v>
      </c>
      <c r="V29" s="85">
        <f t="shared" si="6"/>
        <v>1644000</v>
      </c>
      <c r="W29" s="62">
        <v>35000</v>
      </c>
      <c r="X29" s="62">
        <v>13000</v>
      </c>
      <c r="Y29" s="62">
        <v>50000</v>
      </c>
      <c r="Z29" s="70">
        <f t="shared" si="7"/>
        <v>1742000</v>
      </c>
      <c r="AA29" s="62">
        <v>290000</v>
      </c>
      <c r="AB29" s="62">
        <v>7000</v>
      </c>
      <c r="AC29" s="70">
        <f t="shared" si="3"/>
        <v>2039000</v>
      </c>
      <c r="AD29" s="18" t="s">
        <v>40</v>
      </c>
      <c r="AE29" s="18" t="s">
        <v>41</v>
      </c>
      <c r="AF29" s="31"/>
      <c r="AG29" s="16" t="s">
        <v>11</v>
      </c>
      <c r="AH29" s="63" t="s">
        <v>12</v>
      </c>
      <c r="AI29" s="63" t="s">
        <v>16</v>
      </c>
      <c r="AJ29" s="63" t="s">
        <v>20</v>
      </c>
      <c r="AK29" s="64"/>
      <c r="AL29" s="65">
        <v>1</v>
      </c>
      <c r="AM29" s="16" t="s">
        <v>11</v>
      </c>
      <c r="AN29" s="63" t="s">
        <v>12</v>
      </c>
      <c r="AO29" s="63" t="s">
        <v>16</v>
      </c>
      <c r="AP29" s="63" t="s">
        <v>20</v>
      </c>
      <c r="AQ29" s="65">
        <v>10000</v>
      </c>
      <c r="AR29" s="18" t="s">
        <v>163</v>
      </c>
    </row>
    <row r="30" spans="1:44" s="30" customFormat="1" ht="27" x14ac:dyDescent="0.35">
      <c r="A30" s="16">
        <v>14</v>
      </c>
      <c r="B30" s="17" t="s">
        <v>134</v>
      </c>
      <c r="C30" s="18" t="s">
        <v>76</v>
      </c>
      <c r="D30" s="16" t="s">
        <v>150</v>
      </c>
      <c r="E30" s="16" t="s">
        <v>19</v>
      </c>
      <c r="F30" s="16" t="s">
        <v>12</v>
      </c>
      <c r="G30" s="19" t="s">
        <v>28</v>
      </c>
      <c r="H30" s="16"/>
      <c r="I30" s="16">
        <v>2018</v>
      </c>
      <c r="J30" s="89">
        <f t="shared" si="4"/>
        <v>4</v>
      </c>
      <c r="K30" s="63" t="s">
        <v>20</v>
      </c>
      <c r="L30" s="62">
        <v>10</v>
      </c>
      <c r="M30" s="62">
        <v>10.09</v>
      </c>
      <c r="N30" s="70">
        <f t="shared" si="0"/>
        <v>66.666666666666671</v>
      </c>
      <c r="O30" s="62">
        <v>1400</v>
      </c>
      <c r="P30" s="84">
        <f t="shared" si="1"/>
        <v>141.26</v>
      </c>
      <c r="Q30" s="62">
        <v>71910</v>
      </c>
      <c r="R30" s="84">
        <f t="shared" si="2"/>
        <v>509061.30539430841</v>
      </c>
      <c r="S30" s="62"/>
      <c r="T30" s="62"/>
      <c r="U30" s="85">
        <f t="shared" si="5"/>
        <v>71910</v>
      </c>
      <c r="V30" s="85">
        <f t="shared" si="6"/>
        <v>862920</v>
      </c>
      <c r="W30" s="62">
        <v>40000</v>
      </c>
      <c r="X30" s="62">
        <v>13000</v>
      </c>
      <c r="Y30" s="62">
        <v>45000</v>
      </c>
      <c r="Z30" s="70">
        <f t="shared" si="7"/>
        <v>960920</v>
      </c>
      <c r="AA30" s="62">
        <v>295000</v>
      </c>
      <c r="AB30" s="62">
        <v>9500</v>
      </c>
      <c r="AC30" s="70">
        <f t="shared" si="3"/>
        <v>1265420</v>
      </c>
      <c r="AD30" s="18" t="s">
        <v>39</v>
      </c>
      <c r="AE30" s="18"/>
      <c r="AF30" s="31"/>
      <c r="AG30" s="16"/>
      <c r="AH30" s="63"/>
      <c r="AI30" s="63"/>
      <c r="AJ30" s="63"/>
      <c r="AK30" s="64"/>
      <c r="AL30" s="65"/>
      <c r="AM30" s="16"/>
      <c r="AN30" s="63"/>
      <c r="AO30" s="63"/>
      <c r="AP30" s="63"/>
      <c r="AQ30" s="65"/>
      <c r="AR30" s="18"/>
    </row>
    <row r="31" spans="1:44" s="30" customFormat="1" ht="27" x14ac:dyDescent="0.35">
      <c r="A31" s="16">
        <v>15</v>
      </c>
      <c r="B31" s="17" t="s">
        <v>151</v>
      </c>
      <c r="C31" s="18" t="s">
        <v>36</v>
      </c>
      <c r="D31" s="16" t="s">
        <v>150</v>
      </c>
      <c r="E31" s="16" t="s">
        <v>19</v>
      </c>
      <c r="F31" s="16" t="s">
        <v>12</v>
      </c>
      <c r="G31" s="19" t="s">
        <v>28</v>
      </c>
      <c r="H31" s="16"/>
      <c r="I31" s="16">
        <v>2018</v>
      </c>
      <c r="J31" s="89">
        <f t="shared" si="4"/>
        <v>4</v>
      </c>
      <c r="K31" s="63" t="s">
        <v>20</v>
      </c>
      <c r="L31" s="62">
        <v>10</v>
      </c>
      <c r="M31" s="62">
        <v>10.09</v>
      </c>
      <c r="N31" s="70">
        <f>O31/21</f>
        <v>38.095238095238095</v>
      </c>
      <c r="O31" s="62">
        <v>800</v>
      </c>
      <c r="P31" s="84">
        <f t="shared" si="1"/>
        <v>80.72</v>
      </c>
      <c r="Q31" s="62">
        <v>40800</v>
      </c>
      <c r="R31" s="84">
        <f t="shared" si="2"/>
        <v>505450.94152626366</v>
      </c>
      <c r="S31" s="62"/>
      <c r="T31" s="62"/>
      <c r="U31" s="85">
        <f t="shared" si="5"/>
        <v>40800</v>
      </c>
      <c r="V31" s="85">
        <f t="shared" si="6"/>
        <v>489600</v>
      </c>
      <c r="W31" s="62">
        <v>30000</v>
      </c>
      <c r="X31" s="62">
        <v>13000</v>
      </c>
      <c r="Y31" s="62">
        <v>36000</v>
      </c>
      <c r="Z31" s="70">
        <f t="shared" si="7"/>
        <v>568600</v>
      </c>
      <c r="AA31" s="62">
        <v>304000</v>
      </c>
      <c r="AB31" s="62">
        <v>9500</v>
      </c>
      <c r="AC31" s="70">
        <f t="shared" si="3"/>
        <v>882100</v>
      </c>
      <c r="AD31" s="18" t="s">
        <v>39</v>
      </c>
      <c r="AE31" s="18"/>
      <c r="AF31" s="31"/>
      <c r="AG31" s="16"/>
      <c r="AH31" s="63"/>
      <c r="AI31" s="63"/>
      <c r="AJ31" s="63"/>
      <c r="AK31" s="64"/>
      <c r="AL31" s="65"/>
      <c r="AM31" s="16"/>
      <c r="AN31" s="63"/>
      <c r="AO31" s="63"/>
      <c r="AP31" s="63"/>
      <c r="AQ31" s="65"/>
      <c r="AR31" s="18"/>
    </row>
    <row r="32" spans="1:44" s="30" customFormat="1" ht="148.5" x14ac:dyDescent="0.35">
      <c r="A32" s="16">
        <v>16</v>
      </c>
      <c r="B32" s="17" t="s">
        <v>151</v>
      </c>
      <c r="C32" s="18" t="s">
        <v>36</v>
      </c>
      <c r="D32" s="16" t="s">
        <v>148</v>
      </c>
      <c r="E32" s="16" t="s">
        <v>11</v>
      </c>
      <c r="F32" s="16" t="s">
        <v>12</v>
      </c>
      <c r="G32" s="19" t="s">
        <v>16</v>
      </c>
      <c r="H32" s="16" t="s">
        <v>149</v>
      </c>
      <c r="I32" s="16">
        <v>2005</v>
      </c>
      <c r="J32" s="89">
        <f t="shared" si="4"/>
        <v>-9</v>
      </c>
      <c r="K32" s="63" t="s">
        <v>20</v>
      </c>
      <c r="L32" s="62">
        <v>9</v>
      </c>
      <c r="M32" s="62">
        <v>9.8000000000000007</v>
      </c>
      <c r="N32" s="70">
        <f>O32/21</f>
        <v>42.857142857142854</v>
      </c>
      <c r="O32" s="62">
        <v>900</v>
      </c>
      <c r="P32" s="84">
        <f t="shared" si="1"/>
        <v>88.2</v>
      </c>
      <c r="Q32" s="62">
        <v>44880</v>
      </c>
      <c r="R32" s="84">
        <f t="shared" si="2"/>
        <v>508843.53741496598</v>
      </c>
      <c r="S32" s="62"/>
      <c r="T32" s="62"/>
      <c r="U32" s="85">
        <f t="shared" si="5"/>
        <v>44880</v>
      </c>
      <c r="V32" s="85">
        <f t="shared" si="6"/>
        <v>538560</v>
      </c>
      <c r="W32" s="62">
        <v>22000</v>
      </c>
      <c r="X32" s="62">
        <v>13000</v>
      </c>
      <c r="Y32" s="62">
        <v>33000</v>
      </c>
      <c r="Z32" s="70">
        <f t="shared" si="7"/>
        <v>606560</v>
      </c>
      <c r="AA32" s="62">
        <v>317000</v>
      </c>
      <c r="AB32" s="62">
        <v>7000</v>
      </c>
      <c r="AC32" s="70">
        <f t="shared" si="3"/>
        <v>930560</v>
      </c>
      <c r="AD32" s="18" t="s">
        <v>40</v>
      </c>
      <c r="AE32" s="18" t="s">
        <v>41</v>
      </c>
      <c r="AF32" s="31"/>
      <c r="AG32" s="16" t="s">
        <v>11</v>
      </c>
      <c r="AH32" s="63" t="s">
        <v>12</v>
      </c>
      <c r="AI32" s="63" t="s">
        <v>16</v>
      </c>
      <c r="AJ32" s="63" t="s">
        <v>20</v>
      </c>
      <c r="AK32" s="64"/>
      <c r="AL32" s="65">
        <v>1</v>
      </c>
      <c r="AM32" s="16" t="s">
        <v>11</v>
      </c>
      <c r="AN32" s="63" t="s">
        <v>12</v>
      </c>
      <c r="AO32" s="63" t="s">
        <v>16</v>
      </c>
      <c r="AP32" s="63" t="s">
        <v>20</v>
      </c>
      <c r="AQ32" s="65">
        <v>10000</v>
      </c>
      <c r="AR32" s="18" t="s">
        <v>165</v>
      </c>
    </row>
    <row r="33" spans="1:44" s="30" customFormat="1" ht="189" x14ac:dyDescent="0.35">
      <c r="A33" s="16">
        <v>17</v>
      </c>
      <c r="B33" s="17" t="s">
        <v>151</v>
      </c>
      <c r="C33" s="18" t="s">
        <v>36</v>
      </c>
      <c r="D33" s="16" t="s">
        <v>152</v>
      </c>
      <c r="E33" s="16" t="s">
        <v>11</v>
      </c>
      <c r="F33" s="16" t="s">
        <v>12</v>
      </c>
      <c r="G33" s="19" t="s">
        <v>16</v>
      </c>
      <c r="H33" s="16" t="s">
        <v>153</v>
      </c>
      <c r="I33" s="16">
        <v>2006</v>
      </c>
      <c r="J33" s="89">
        <f t="shared" si="4"/>
        <v>-8</v>
      </c>
      <c r="K33" s="63" t="s">
        <v>20</v>
      </c>
      <c r="L33" s="62">
        <v>6.1</v>
      </c>
      <c r="M33" s="62">
        <v>6.6</v>
      </c>
      <c r="N33" s="70">
        <f>O33/21</f>
        <v>61.904761904761905</v>
      </c>
      <c r="O33" s="62">
        <v>1300</v>
      </c>
      <c r="P33" s="84">
        <f t="shared" si="1"/>
        <v>85.8</v>
      </c>
      <c r="Q33" s="62">
        <v>43350</v>
      </c>
      <c r="R33" s="84">
        <f t="shared" si="2"/>
        <v>505244.75524475524</v>
      </c>
      <c r="S33" s="62"/>
      <c r="T33" s="62"/>
      <c r="U33" s="85">
        <f t="shared" si="5"/>
        <v>43350</v>
      </c>
      <c r="V33" s="85">
        <f t="shared" si="6"/>
        <v>520200</v>
      </c>
      <c r="W33" s="62">
        <v>21000</v>
      </c>
      <c r="X33" s="62">
        <v>13000</v>
      </c>
      <c r="Y33" s="62">
        <v>25000</v>
      </c>
      <c r="Z33" s="70">
        <f t="shared" si="7"/>
        <v>579200</v>
      </c>
      <c r="AA33" s="62">
        <v>315000</v>
      </c>
      <c r="AB33" s="62">
        <v>6900</v>
      </c>
      <c r="AC33" s="70">
        <f t="shared" si="3"/>
        <v>901100</v>
      </c>
      <c r="AD33" s="18" t="s">
        <v>40</v>
      </c>
      <c r="AE33" s="18" t="s">
        <v>41</v>
      </c>
      <c r="AF33" s="31"/>
      <c r="AG33" s="16" t="s">
        <v>11</v>
      </c>
      <c r="AH33" s="63" t="s">
        <v>12</v>
      </c>
      <c r="AI33" s="63" t="s">
        <v>16</v>
      </c>
      <c r="AJ33" s="63" t="s">
        <v>20</v>
      </c>
      <c r="AK33" s="64"/>
      <c r="AL33" s="65">
        <v>1</v>
      </c>
      <c r="AM33" s="16" t="s">
        <v>11</v>
      </c>
      <c r="AN33" s="63" t="s">
        <v>12</v>
      </c>
      <c r="AO33" s="63" t="s">
        <v>16</v>
      </c>
      <c r="AP33" s="63" t="s">
        <v>20</v>
      </c>
      <c r="AQ33" s="65">
        <v>10000</v>
      </c>
      <c r="AR33" s="18" t="s">
        <v>166</v>
      </c>
    </row>
    <row r="34" spans="1:44" s="30" customFormat="1" ht="216" x14ac:dyDescent="0.35">
      <c r="A34" s="16">
        <v>18</v>
      </c>
      <c r="B34" s="17" t="s">
        <v>154</v>
      </c>
      <c r="C34" s="18" t="s">
        <v>76</v>
      </c>
      <c r="D34" s="16" t="s">
        <v>155</v>
      </c>
      <c r="E34" s="16" t="s">
        <v>11</v>
      </c>
      <c r="F34" s="16" t="s">
        <v>12</v>
      </c>
      <c r="G34" s="19" t="s">
        <v>16</v>
      </c>
      <c r="H34" s="16" t="s">
        <v>140</v>
      </c>
      <c r="I34" s="16">
        <v>2008</v>
      </c>
      <c r="J34" s="89">
        <f t="shared" si="4"/>
        <v>-6</v>
      </c>
      <c r="K34" s="63" t="s">
        <v>20</v>
      </c>
      <c r="L34" s="62">
        <v>6.7</v>
      </c>
      <c r="M34" s="62">
        <v>7.3</v>
      </c>
      <c r="N34" s="70">
        <f>O34/21</f>
        <v>42.857142857142854</v>
      </c>
      <c r="O34" s="62">
        <v>900</v>
      </c>
      <c r="P34" s="84">
        <f t="shared" si="1"/>
        <v>65.7</v>
      </c>
      <c r="Q34" s="62">
        <v>33150</v>
      </c>
      <c r="R34" s="84">
        <f t="shared" si="2"/>
        <v>504566.21004566207</v>
      </c>
      <c r="S34" s="62"/>
      <c r="T34" s="62"/>
      <c r="U34" s="85">
        <f t="shared" si="5"/>
        <v>33150</v>
      </c>
      <c r="V34" s="85">
        <f t="shared" si="6"/>
        <v>397800</v>
      </c>
      <c r="W34" s="62">
        <v>22000</v>
      </c>
      <c r="X34" s="62">
        <v>13000</v>
      </c>
      <c r="Y34" s="62">
        <v>27000</v>
      </c>
      <c r="Z34" s="70">
        <f t="shared" si="7"/>
        <v>459800</v>
      </c>
      <c r="AA34" s="62">
        <v>313000</v>
      </c>
      <c r="AB34" s="62">
        <v>6500</v>
      </c>
      <c r="AC34" s="70">
        <f t="shared" si="3"/>
        <v>779300</v>
      </c>
      <c r="AD34" s="18" t="s">
        <v>40</v>
      </c>
      <c r="AE34" s="18" t="s">
        <v>41</v>
      </c>
      <c r="AF34" s="31"/>
      <c r="AG34" s="16" t="s">
        <v>22</v>
      </c>
      <c r="AH34" s="63" t="s">
        <v>12</v>
      </c>
      <c r="AI34" s="63" t="s">
        <v>28</v>
      </c>
      <c r="AJ34" s="63" t="s">
        <v>17</v>
      </c>
      <c r="AK34" s="64"/>
      <c r="AL34" s="65">
        <v>1</v>
      </c>
      <c r="AM34" s="16" t="s">
        <v>22</v>
      </c>
      <c r="AN34" s="63" t="s">
        <v>12</v>
      </c>
      <c r="AO34" s="63" t="s">
        <v>16</v>
      </c>
      <c r="AP34" s="63" t="s">
        <v>17</v>
      </c>
      <c r="AQ34" s="65">
        <v>11000</v>
      </c>
      <c r="AR34" s="18" t="s">
        <v>168</v>
      </c>
    </row>
    <row r="35" spans="1:44" s="30" customFormat="1" ht="175.5" x14ac:dyDescent="0.35">
      <c r="A35" s="16">
        <v>19</v>
      </c>
      <c r="B35" s="17" t="s">
        <v>171</v>
      </c>
      <c r="C35" s="18"/>
      <c r="D35" s="16" t="s">
        <v>148</v>
      </c>
      <c r="E35" s="16" t="s">
        <v>11</v>
      </c>
      <c r="F35" s="16" t="s">
        <v>12</v>
      </c>
      <c r="G35" s="19" t="s">
        <v>16</v>
      </c>
      <c r="H35" s="16" t="s">
        <v>149</v>
      </c>
      <c r="I35" s="16">
        <v>2005</v>
      </c>
      <c r="J35" s="89">
        <f t="shared" si="4"/>
        <v>-9</v>
      </c>
      <c r="K35" s="63" t="s">
        <v>17</v>
      </c>
      <c r="L35" s="62">
        <v>9</v>
      </c>
      <c r="M35" s="62">
        <v>9.8000000000000007</v>
      </c>
      <c r="N35" s="70">
        <f>O35/21</f>
        <v>0</v>
      </c>
      <c r="O35" s="62">
        <v>0</v>
      </c>
      <c r="P35" s="84">
        <f t="shared" si="1"/>
        <v>0</v>
      </c>
      <c r="Q35" s="62">
        <v>0</v>
      </c>
      <c r="R35" s="84" t="e">
        <f t="shared" si="2"/>
        <v>#DIV/0!</v>
      </c>
      <c r="S35" s="62"/>
      <c r="T35" s="62"/>
      <c r="U35" s="85">
        <f t="shared" si="5"/>
        <v>0</v>
      </c>
      <c r="V35" s="85">
        <f t="shared" si="6"/>
        <v>0</v>
      </c>
      <c r="W35" s="62">
        <v>0</v>
      </c>
      <c r="X35" s="62">
        <v>0</v>
      </c>
      <c r="Y35" s="62">
        <v>0</v>
      </c>
      <c r="Z35" s="70">
        <f t="shared" si="7"/>
        <v>0</v>
      </c>
      <c r="AA35" s="62">
        <v>0</v>
      </c>
      <c r="AB35" s="62">
        <v>0</v>
      </c>
      <c r="AC35" s="70">
        <f t="shared" si="3"/>
        <v>0</v>
      </c>
      <c r="AD35" s="18" t="s">
        <v>40</v>
      </c>
      <c r="AE35" s="18" t="s">
        <v>41</v>
      </c>
      <c r="AF35" s="31"/>
      <c r="AG35" s="16" t="s">
        <v>11</v>
      </c>
      <c r="AH35" s="63" t="s">
        <v>12</v>
      </c>
      <c r="AI35" s="63" t="s">
        <v>16</v>
      </c>
      <c r="AJ35" s="63" t="s">
        <v>20</v>
      </c>
      <c r="AK35" s="64"/>
      <c r="AL35" s="65">
        <v>1</v>
      </c>
      <c r="AM35" s="16" t="s">
        <v>11</v>
      </c>
      <c r="AN35" s="63" t="s">
        <v>12</v>
      </c>
      <c r="AO35" s="63" t="s">
        <v>16</v>
      </c>
      <c r="AP35" s="63" t="s">
        <v>20</v>
      </c>
      <c r="AQ35" s="65">
        <v>10000</v>
      </c>
      <c r="AR35" s="18" t="s">
        <v>167</v>
      </c>
    </row>
    <row r="36" spans="1:44" s="30" customFormat="1" x14ac:dyDescent="0.35">
      <c r="A36" s="16">
        <v>20</v>
      </c>
      <c r="B36" s="17"/>
      <c r="C36" s="18"/>
      <c r="D36" s="16"/>
      <c r="E36" s="16"/>
      <c r="F36" s="16"/>
      <c r="G36" s="19"/>
      <c r="H36" s="16"/>
      <c r="I36" s="16"/>
      <c r="J36" s="89">
        <f t="shared" si="4"/>
        <v>-2014</v>
      </c>
      <c r="K36" s="63"/>
      <c r="L36" s="62"/>
      <c r="M36" s="62"/>
      <c r="N36" s="70">
        <f t="shared" si="0"/>
        <v>0</v>
      </c>
      <c r="O36" s="62"/>
      <c r="P36" s="84">
        <f t="shared" si="1"/>
        <v>0</v>
      </c>
      <c r="Q36" s="62"/>
      <c r="R36" s="84" t="e">
        <f t="shared" si="2"/>
        <v>#DIV/0!</v>
      </c>
      <c r="S36" s="62"/>
      <c r="T36" s="62"/>
      <c r="U36" s="85">
        <f t="shared" si="5"/>
        <v>0</v>
      </c>
      <c r="V36" s="85">
        <f t="shared" si="6"/>
        <v>0</v>
      </c>
      <c r="W36" s="62"/>
      <c r="X36" s="62"/>
      <c r="Y36" s="62"/>
      <c r="Z36" s="70">
        <f t="shared" si="7"/>
        <v>0</v>
      </c>
      <c r="AA36" s="62"/>
      <c r="AB36" s="62"/>
      <c r="AC36" s="70">
        <f t="shared" si="3"/>
        <v>0</v>
      </c>
      <c r="AD36" s="18"/>
      <c r="AE36" s="18"/>
      <c r="AF36" s="31"/>
      <c r="AG36" s="16"/>
      <c r="AH36" s="63"/>
      <c r="AI36" s="63"/>
      <c r="AJ36" s="63"/>
      <c r="AK36" s="64"/>
      <c r="AL36" s="65"/>
      <c r="AM36" s="16"/>
      <c r="AN36" s="63"/>
      <c r="AO36" s="63"/>
      <c r="AP36" s="63"/>
      <c r="AQ36" s="65"/>
      <c r="AR36" s="18"/>
    </row>
    <row r="37" spans="1:44" s="30" customFormat="1" x14ac:dyDescent="0.35">
      <c r="A37" s="72" t="s">
        <v>121</v>
      </c>
      <c r="B37" s="17"/>
      <c r="C37" s="18"/>
      <c r="D37" s="16"/>
      <c r="E37" s="16"/>
      <c r="F37" s="16"/>
      <c r="G37" s="19"/>
      <c r="H37" s="16"/>
      <c r="I37" s="16"/>
      <c r="J37" s="89">
        <f t="shared" si="4"/>
        <v>-2014</v>
      </c>
      <c r="K37" s="63"/>
      <c r="L37" s="62"/>
      <c r="M37" s="62"/>
      <c r="N37" s="70">
        <f t="shared" si="0"/>
        <v>0</v>
      </c>
      <c r="O37" s="62"/>
      <c r="P37" s="84">
        <f t="shared" si="1"/>
        <v>0</v>
      </c>
      <c r="Q37" s="62"/>
      <c r="R37" s="84" t="e">
        <f t="shared" si="2"/>
        <v>#DIV/0!</v>
      </c>
      <c r="S37" s="62"/>
      <c r="T37" s="62"/>
      <c r="U37" s="85">
        <f t="shared" si="5"/>
        <v>0</v>
      </c>
      <c r="V37" s="85">
        <f t="shared" si="6"/>
        <v>0</v>
      </c>
      <c r="W37" s="62"/>
      <c r="X37" s="62"/>
      <c r="Y37" s="62"/>
      <c r="Z37" s="70">
        <f t="shared" si="7"/>
        <v>0</v>
      </c>
      <c r="AA37" s="62"/>
      <c r="AB37" s="62"/>
      <c r="AC37" s="70">
        <f>SUM(Z37:AB37)</f>
        <v>0</v>
      </c>
      <c r="AD37" s="18"/>
      <c r="AE37" s="18"/>
      <c r="AF37" s="31"/>
      <c r="AG37" s="16"/>
      <c r="AH37" s="63"/>
      <c r="AI37" s="63"/>
      <c r="AJ37" s="63"/>
      <c r="AK37" s="64"/>
      <c r="AL37" s="65"/>
      <c r="AM37" s="16"/>
      <c r="AN37" s="63"/>
      <c r="AO37" s="63"/>
      <c r="AP37" s="63"/>
      <c r="AQ37" s="65"/>
      <c r="AR37" s="18"/>
    </row>
    <row r="38" spans="1:44" s="30" customFormat="1" x14ac:dyDescent="0.35">
      <c r="A38" s="21"/>
      <c r="B38" s="14" t="s">
        <v>13</v>
      </c>
      <c r="C38" s="15"/>
      <c r="D38" s="15"/>
      <c r="E38" s="15"/>
      <c r="F38" s="15"/>
      <c r="G38" s="15"/>
      <c r="H38" s="15"/>
      <c r="I38" s="15"/>
      <c r="J38" s="90"/>
      <c r="K38" s="15"/>
      <c r="L38" s="15"/>
      <c r="M38" s="15"/>
      <c r="N38" s="12"/>
      <c r="O38" s="15"/>
      <c r="P38" s="12"/>
      <c r="Q38" s="15"/>
      <c r="R38" s="12"/>
      <c r="S38" s="15"/>
      <c r="T38" s="15"/>
      <c r="U38" s="12"/>
      <c r="V38" s="12"/>
      <c r="W38" s="15"/>
      <c r="X38" s="15"/>
      <c r="Y38" s="15"/>
      <c r="Z38" s="12"/>
      <c r="AA38" s="15"/>
      <c r="AB38" s="15"/>
      <c r="AC38" s="12"/>
      <c r="AD38" s="15"/>
      <c r="AE38" s="15"/>
      <c r="AF38" s="15"/>
      <c r="AG38" s="15"/>
      <c r="AH38" s="15"/>
      <c r="AI38" s="15"/>
      <c r="AJ38" s="15"/>
      <c r="AK38" s="15"/>
      <c r="AL38" s="15"/>
      <c r="AM38" s="15"/>
      <c r="AN38" s="15"/>
      <c r="AO38" s="15"/>
      <c r="AP38" s="15"/>
      <c r="AQ38" s="15"/>
      <c r="AR38" s="15"/>
    </row>
    <row r="39" spans="1:44" s="30" customFormat="1" x14ac:dyDescent="0.35">
      <c r="A39" s="20">
        <v>1</v>
      </c>
      <c r="B39" s="17"/>
      <c r="C39" s="18"/>
      <c r="D39" s="16"/>
      <c r="E39" s="16"/>
      <c r="F39" s="16"/>
      <c r="G39" s="19"/>
      <c r="H39" s="16"/>
      <c r="I39" s="16"/>
      <c r="J39" s="89">
        <f t="shared" si="4"/>
        <v>-2014</v>
      </c>
      <c r="K39" s="63"/>
      <c r="L39" s="62"/>
      <c r="M39" s="62"/>
      <c r="N39" s="70">
        <f t="shared" si="0"/>
        <v>0</v>
      </c>
      <c r="O39" s="62"/>
      <c r="P39" s="84">
        <f t="shared" si="1"/>
        <v>0</v>
      </c>
      <c r="Q39" s="62"/>
      <c r="R39" s="84" t="e">
        <f t="shared" si="2"/>
        <v>#DIV/0!</v>
      </c>
      <c r="S39" s="62"/>
      <c r="T39" s="62"/>
      <c r="U39" s="85">
        <f>(Q39+T39)</f>
        <v>0</v>
      </c>
      <c r="V39" s="85">
        <f>U39*12</f>
        <v>0</v>
      </c>
      <c r="W39" s="62"/>
      <c r="X39" s="62"/>
      <c r="Y39" s="62"/>
      <c r="Z39" s="70">
        <f>SUM(V39:Y39)</f>
        <v>0</v>
      </c>
      <c r="AA39" s="62"/>
      <c r="AB39" s="62"/>
      <c r="AC39" s="70">
        <f t="shared" si="3"/>
        <v>0</v>
      </c>
      <c r="AD39" s="18"/>
      <c r="AE39" s="18"/>
      <c r="AF39" s="31"/>
      <c r="AG39" s="16"/>
      <c r="AH39" s="63"/>
      <c r="AI39" s="63"/>
      <c r="AJ39" s="63"/>
      <c r="AK39" s="64"/>
      <c r="AL39" s="65"/>
      <c r="AM39" s="16"/>
      <c r="AN39" s="63"/>
      <c r="AO39" s="63"/>
      <c r="AP39" s="63"/>
      <c r="AQ39" s="65"/>
      <c r="AR39" s="18"/>
    </row>
    <row r="40" spans="1:44" s="30" customFormat="1" x14ac:dyDescent="0.35">
      <c r="A40" s="20">
        <v>2</v>
      </c>
      <c r="B40" s="17"/>
      <c r="C40" s="18"/>
      <c r="D40" s="16"/>
      <c r="E40" s="16"/>
      <c r="F40" s="16"/>
      <c r="G40" s="19"/>
      <c r="H40" s="16"/>
      <c r="I40" s="16"/>
      <c r="J40" s="89">
        <f t="shared" si="4"/>
        <v>-2014</v>
      </c>
      <c r="K40" s="63"/>
      <c r="L40" s="62"/>
      <c r="M40" s="62"/>
      <c r="N40" s="70">
        <f t="shared" si="0"/>
        <v>0</v>
      </c>
      <c r="O40" s="62"/>
      <c r="P40" s="84">
        <f t="shared" si="1"/>
        <v>0</v>
      </c>
      <c r="Q40" s="62"/>
      <c r="R40" s="84" t="e">
        <f t="shared" si="2"/>
        <v>#DIV/0!</v>
      </c>
      <c r="S40" s="62"/>
      <c r="T40" s="62"/>
      <c r="U40" s="85">
        <f>(Q40+T40)</f>
        <v>0</v>
      </c>
      <c r="V40" s="85">
        <f>U40*12</f>
        <v>0</v>
      </c>
      <c r="W40" s="62"/>
      <c r="X40" s="62"/>
      <c r="Y40" s="62"/>
      <c r="Z40" s="70">
        <f>SUM(V40:Y40)</f>
        <v>0</v>
      </c>
      <c r="AA40" s="62"/>
      <c r="AB40" s="62"/>
      <c r="AC40" s="70">
        <f t="shared" si="3"/>
        <v>0</v>
      </c>
      <c r="AD40" s="18"/>
      <c r="AE40" s="18"/>
      <c r="AF40" s="31"/>
      <c r="AG40" s="16"/>
      <c r="AH40" s="63"/>
      <c r="AI40" s="63"/>
      <c r="AJ40" s="63"/>
      <c r="AK40" s="64"/>
      <c r="AL40" s="65"/>
      <c r="AM40" s="16"/>
      <c r="AN40" s="63"/>
      <c r="AO40" s="63"/>
      <c r="AP40" s="63"/>
      <c r="AQ40" s="65"/>
      <c r="AR40" s="18"/>
    </row>
    <row r="41" spans="1:44" s="30" customFormat="1" x14ac:dyDescent="0.35">
      <c r="A41" s="20">
        <v>3</v>
      </c>
      <c r="B41" s="17"/>
      <c r="C41" s="18"/>
      <c r="D41" s="16"/>
      <c r="E41" s="16"/>
      <c r="F41" s="16"/>
      <c r="G41" s="19"/>
      <c r="H41" s="16"/>
      <c r="I41" s="16"/>
      <c r="J41" s="89">
        <f t="shared" si="4"/>
        <v>-2014</v>
      </c>
      <c r="K41" s="63"/>
      <c r="L41" s="62"/>
      <c r="M41" s="62"/>
      <c r="N41" s="70">
        <f t="shared" si="0"/>
        <v>0</v>
      </c>
      <c r="O41" s="62"/>
      <c r="P41" s="84">
        <f t="shared" si="1"/>
        <v>0</v>
      </c>
      <c r="Q41" s="62"/>
      <c r="R41" s="84" t="e">
        <f t="shared" si="2"/>
        <v>#DIV/0!</v>
      </c>
      <c r="S41" s="62"/>
      <c r="T41" s="62"/>
      <c r="U41" s="85">
        <f>(Q41+T41)</f>
        <v>0</v>
      </c>
      <c r="V41" s="85">
        <f>U41*12</f>
        <v>0</v>
      </c>
      <c r="W41" s="62"/>
      <c r="X41" s="62"/>
      <c r="Y41" s="62"/>
      <c r="Z41" s="70">
        <f>SUM(V41:Y41)</f>
        <v>0</v>
      </c>
      <c r="AA41" s="62"/>
      <c r="AB41" s="62"/>
      <c r="AC41" s="70">
        <f t="shared" si="3"/>
        <v>0</v>
      </c>
      <c r="AD41" s="18"/>
      <c r="AE41" s="18"/>
      <c r="AF41" s="31"/>
      <c r="AG41" s="16"/>
      <c r="AH41" s="63"/>
      <c r="AI41" s="63"/>
      <c r="AJ41" s="63"/>
      <c r="AK41" s="64"/>
      <c r="AL41" s="65"/>
      <c r="AM41" s="16"/>
      <c r="AN41" s="63"/>
      <c r="AO41" s="63"/>
      <c r="AP41" s="63"/>
      <c r="AQ41" s="65"/>
      <c r="AR41" s="18"/>
    </row>
    <row r="42" spans="1:44" s="30" customFormat="1" x14ac:dyDescent="0.35">
      <c r="A42" s="72" t="s">
        <v>121</v>
      </c>
      <c r="B42" s="17"/>
      <c r="C42" s="18"/>
      <c r="D42" s="16"/>
      <c r="E42" s="16"/>
      <c r="F42" s="16"/>
      <c r="G42" s="19"/>
      <c r="H42" s="16"/>
      <c r="I42" s="16"/>
      <c r="J42" s="89">
        <f t="shared" si="4"/>
        <v>-2014</v>
      </c>
      <c r="K42" s="63"/>
      <c r="L42" s="62"/>
      <c r="M42" s="62"/>
      <c r="N42" s="70">
        <f t="shared" si="0"/>
        <v>0</v>
      </c>
      <c r="O42" s="62"/>
      <c r="P42" s="84">
        <f t="shared" si="1"/>
        <v>0</v>
      </c>
      <c r="Q42" s="62"/>
      <c r="R42" s="84" t="e">
        <f t="shared" si="2"/>
        <v>#DIV/0!</v>
      </c>
      <c r="S42" s="62"/>
      <c r="T42" s="62"/>
      <c r="U42" s="85">
        <f>(Q42+T42)</f>
        <v>0</v>
      </c>
      <c r="V42" s="85">
        <f>U42*12</f>
        <v>0</v>
      </c>
      <c r="W42" s="62"/>
      <c r="X42" s="62"/>
      <c r="Y42" s="62"/>
      <c r="Z42" s="70">
        <f>SUM(V42:Y42)</f>
        <v>0</v>
      </c>
      <c r="AA42" s="62"/>
      <c r="AB42" s="62"/>
      <c r="AC42" s="70">
        <f t="shared" si="3"/>
        <v>0</v>
      </c>
      <c r="AD42" s="18"/>
      <c r="AE42" s="18"/>
      <c r="AF42" s="31"/>
      <c r="AG42" s="16"/>
      <c r="AH42" s="63"/>
      <c r="AI42" s="63"/>
      <c r="AJ42" s="63"/>
      <c r="AK42" s="64"/>
      <c r="AL42" s="65"/>
      <c r="AM42" s="16"/>
      <c r="AN42" s="63"/>
      <c r="AO42" s="63"/>
      <c r="AP42" s="63"/>
      <c r="AQ42" s="65"/>
      <c r="AR42" s="18"/>
    </row>
    <row r="43" spans="1:44" x14ac:dyDescent="0.35">
      <c r="A43" s="22"/>
      <c r="B43" s="23"/>
      <c r="C43" s="24"/>
      <c r="D43" s="25"/>
      <c r="E43" s="25"/>
      <c r="F43" s="25"/>
      <c r="G43" s="25"/>
      <c r="H43" s="25"/>
      <c r="I43" s="26"/>
      <c r="J43" s="24"/>
      <c r="K43" s="24"/>
      <c r="L43" s="25"/>
      <c r="M43" s="25"/>
      <c r="N43" s="25"/>
      <c r="O43" s="25"/>
      <c r="P43" s="86"/>
      <c r="Q43" s="25"/>
      <c r="R43" s="25"/>
      <c r="S43" s="25"/>
      <c r="T43" s="25"/>
      <c r="U43" s="32"/>
      <c r="V43" s="32"/>
      <c r="W43" s="32"/>
      <c r="X43" s="32"/>
      <c r="Y43" s="32"/>
      <c r="Z43" s="32"/>
      <c r="AA43" s="32"/>
      <c r="AB43" s="32"/>
      <c r="AC43" s="32"/>
      <c r="AD43" s="33"/>
      <c r="AE43" s="33"/>
      <c r="AF43" s="33"/>
      <c r="AG43" s="25"/>
      <c r="AH43" s="25"/>
      <c r="AI43" s="25"/>
      <c r="AJ43" s="33"/>
      <c r="AK43" s="33"/>
      <c r="AL43" s="33"/>
      <c r="AM43" s="25"/>
      <c r="AN43" s="25"/>
      <c r="AO43" s="33"/>
      <c r="AP43" s="33"/>
    </row>
    <row r="44" spans="1:44" x14ac:dyDescent="0.35">
      <c r="A44" s="22"/>
      <c r="B44" s="23"/>
      <c r="C44" s="24"/>
      <c r="D44" s="25"/>
      <c r="E44" s="25"/>
      <c r="F44" s="25"/>
      <c r="G44" s="25"/>
      <c r="H44" s="25"/>
      <c r="I44" s="26"/>
      <c r="J44" s="24"/>
      <c r="K44" s="24"/>
      <c r="L44" s="25"/>
      <c r="M44" s="25"/>
      <c r="N44" s="25"/>
      <c r="O44" s="25"/>
      <c r="P44" s="25"/>
      <c r="Q44" s="25"/>
      <c r="R44" s="25"/>
      <c r="S44" s="25"/>
      <c r="T44" s="25"/>
      <c r="U44" s="32"/>
      <c r="V44" s="32"/>
      <c r="W44" s="32"/>
      <c r="X44" s="32"/>
      <c r="Y44" s="32"/>
      <c r="Z44" s="32"/>
      <c r="AA44" s="32"/>
      <c r="AB44" s="32"/>
      <c r="AC44" s="32"/>
      <c r="AD44" s="33"/>
      <c r="AE44" s="33"/>
      <c r="AF44" s="33"/>
      <c r="AG44" s="25"/>
      <c r="AH44" s="25"/>
      <c r="AI44" s="25"/>
      <c r="AJ44" s="33"/>
      <c r="AK44" s="33"/>
      <c r="AL44" s="33"/>
      <c r="AM44" s="25"/>
      <c r="AN44" s="25"/>
      <c r="AO44" s="33"/>
      <c r="AP44" s="33"/>
    </row>
    <row r="45" spans="1:44" x14ac:dyDescent="0.35">
      <c r="B45" s="28"/>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cfRule type="cellIs" dxfId="8" priority="17" stopIfTrue="1" operator="equal">
      <formula>-2014</formula>
    </cfRule>
  </conditionalFormatting>
  <conditionalFormatting sqref="J17:J37">
    <cfRule type="cellIs" dxfId="7" priority="3" stopIfTrue="1" operator="equal">
      <formula>-2014</formula>
    </cfRule>
  </conditionalFormatting>
  <conditionalFormatting sqref="J39:J42">
    <cfRule type="cellIs" dxfId="6" priority="11" stopIfTrue="1" operator="equal">
      <formula>-2014</formula>
    </cfRule>
  </conditionalFormatting>
  <conditionalFormatting sqref="P14:P15">
    <cfRule type="cellIs" dxfId="5" priority="7" operator="greaterThan">
      <formula>0</formula>
    </cfRule>
  </conditionalFormatting>
  <conditionalFormatting sqref="P17:P37">
    <cfRule type="cellIs" dxfId="4" priority="1" operator="greaterThan">
      <formula>0</formula>
    </cfRule>
  </conditionalFormatting>
  <conditionalFormatting sqref="P39:P42">
    <cfRule type="cellIs" dxfId="3" priority="8" operator="greaterThan">
      <formula>0</formula>
    </cfRule>
  </conditionalFormatting>
  <conditionalFormatting sqref="R14:R15">
    <cfRule type="cellIs" dxfId="2" priority="9" operator="greaterThan">
      <formula>0</formula>
    </cfRule>
  </conditionalFormatting>
  <conditionalFormatting sqref="R17:R37">
    <cfRule type="cellIs" dxfId="1" priority="2" operator="greaterThan">
      <formula>0</formula>
    </cfRule>
  </conditionalFormatting>
  <conditionalFormatting sqref="R39:R42">
    <cfRule type="cellIs" dxfId="0" priority="10" operator="greaterThan">
      <formula>0</formula>
    </cfRule>
  </conditionalFormatting>
  <dataValidations count="10">
    <dataValidation type="list" allowBlank="1" showInputMessage="1" showErrorMessage="1" sqref="AF14:AF15 AK17:AK37 AF17:AF37 AK14:AK15 AF39:AF42">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39:J42 J36:J37">
      <formula1>IF(I40="մինչև 2000","օգտակար ծառայության ժամկետը սպառված",10-($J$12-I50))</formula1>
    </dataValidation>
    <dataValidation type="custom" allowBlank="1" showInputMessage="1" showErrorMessage="1" errorTitle="սխալ է" error="բանաձևը ներմուծված է, անհրաժեշտ է լրացնել նախորդ /ձախակողմյան/ սյունակը" sqref="J35">
      <formula1>IF(I39="մինչև 2000","օգտակար ծառայության ժամկետը սպառված",10-($J$12-I50))</formula1>
    </dataValidation>
    <dataValidation type="custom" allowBlank="1" showInputMessage="1" showErrorMessage="1" errorTitle="սխալ է" error="բանաձևը ներմուծված է, անհրաժեշտ է լրացնել նախորդ /ձախակողմյան/ սյունակը" sqref="J34">
      <formula1>IF(I38="մինչև 2000","օգտակար ծառայության ժամկետը սպառված",10-($J$12-I50))</formula1>
    </dataValidation>
    <dataValidation type="custom" allowBlank="1" showInputMessage="1" showErrorMessage="1" errorTitle="սխալ է" error="բանաձևը ներմուծված է, անհրաժեշտ է լրացնել նախորդ /ձախակողմյան/ սյունակը" sqref="J21:J32">
      <formula1>IF(I25="մինչև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33">
      <formula1>IF(I37="մինչև 2000","օգտակար ծառայության ժամկետը սպառված",10-($J$12-I50))</formula1>
    </dataValidation>
    <dataValidation type="custom" allowBlank="1" showInputMessage="1" showErrorMessage="1" errorTitle="սխալ է" error="բանաձևը ներմուծված է, անհրաժեշտ է լրացնել նախորդ /ձախակողմյան/ սյունակը" sqref="J17:J18">
      <formula1>IF(I29="մինչև 2000","օգտակար ծառայության ժամկետը սպառված",10-($J$12-I43))</formula1>
    </dataValidation>
    <dataValidation type="custom" allowBlank="1" showInputMessage="1" showErrorMessage="1" errorTitle="սխալ է" error="բանաձևը ներմուծված է, անհրաժեշտ է լրացնել նախորդ /ձախակողմյան/ սյունակը" sqref="J19:J20">
      <formula1>IF(I26="մինչև 2000","օգտակար ծառայության ժամկետը սպառված",10-($J$12-I40))</formula1>
    </dataValidation>
    <dataValidation type="custom" allowBlank="1" showInputMessage="1" showErrorMessage="1" errorTitle="սխալ է" error="բանաձևը ներմուծված է, անհրաժեշտ է լրացնել նախորդ /ձախակողմյան/ սյունակը" sqref="J14:J15">
      <formula1>IF(I18="մինչև 2000","օգտակար ծառայության ժամկետը սպառված",10-($J$12-I40))</formula1>
    </dataValidation>
  </dataValidations>
  <pageMargins left="0.7" right="0.7" top="0.75" bottom="0.75" header="0.3" footer="0.3"/>
  <pageSetup orientation="portrait" r:id="rId1"/>
  <ignoredErrors>
    <ignoredError sqref="R19:R26" evalError="1"/>
    <ignoredError sqref="R36:R42 R14:R18 R27:R31" evalError="1" unlockedFormula="1"/>
    <ignoredError sqref="J14:L14 N14 P14 S36:AQ36 J36:Q42 S14:AQ16 J15:Q16 J12 J17:J28 P18 S17:V18 Z17:Z18 AC17 N27:N28 P27:P28 S27:V28 Z27:Z28 AC28 J31 S31:V31 J29 N29 P29 S29:V29 Z29 AC29 J30 N30 P30 S30:V30 Z30 AC30 N31 P31 Z31 AC31 AC18 AF18 AC27 AF27 AF28 AF29 AE30:AL30 AE31:AL31 AE17:AF17 AK18 AK27 AK28 AK29 S38:AQ42 S37:AB37 AF37:AQ37 AQ30 AQ31 AK17:AL17 AQ17"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G14:G15 G39:G42 AI39:AI42 AO14:AO15 AI14:AI15 AO39:AO42 G17:G37 AI17:AI37 AO17:AO37</xm:sqref>
        </x14:dataValidation>
        <x14:dataValidation type="list" allowBlank="1" showInputMessage="1" showErrorMessage="1">
          <x14:formula1>
            <xm:f>List!$C$3:$C$7</xm:f>
          </x14:formula1>
          <xm:sqref>F39:F42 F14:F15 AH39:AH42 AN14:AN15 AH14:AH15 AN39:AN42 F17:F37 AH17:AH37 AN17:AN37</xm:sqref>
        </x14:dataValidation>
        <x14:dataValidation type="list" allowBlank="1" showInputMessage="1" showErrorMessage="1">
          <x14:formula1>
            <xm:f>List!$F$3:$F$4</xm:f>
          </x14:formula1>
          <xm:sqref>K39:K42 K14:K15 AJ39:AK42 AP14:AP15 AJ14:AJ15 AP39:AP42 K17:K37 AJ17:AJ37 AP17:AP37</xm:sqref>
        </x14:dataValidation>
        <x14:dataValidation type="list" allowBlank="1" showInputMessage="1" showErrorMessage="1">
          <x14:formula1>
            <xm:f>List!$B$3:$B$8</xm:f>
          </x14:formula1>
          <xm:sqref>E39:E42 E14:E15 AG39:AG42 AG14:AG15 AM39:AM42 AM14:AM15 E17:E37 AG17:AG37 AM17:AM37</xm:sqref>
        </x14:dataValidation>
        <x14:dataValidation type="list" allowBlank="1" showInputMessage="1" showErrorMessage="1">
          <x14:formula1>
            <xm:f>List!$E$3:$E$26</xm:f>
          </x14:formula1>
          <xm:sqref>I14:I15 I39:I42 I17:I37</xm:sqref>
        </x14:dataValidation>
        <x14:dataValidation type="list" allowBlank="1" showInputMessage="1" showErrorMessage="1">
          <x14:formula1>
            <xm:f>List!$A$3:$A$4</xm:f>
          </x14:formula1>
          <xm:sqref>C14:C15</xm:sqref>
        </x14:dataValidation>
        <x14:dataValidation type="list" allowBlank="1" showInputMessage="1" showErrorMessage="1">
          <x14:formula1>
            <xm:f>List!$A$4:$A$7</xm:f>
          </x14:formula1>
          <xm:sqref>C39:C42 C17:C37</xm:sqref>
        </x14:dataValidation>
        <x14:dataValidation type="list" allowBlank="1" showInputMessage="1" showErrorMessage="1">
          <x14:formula1>
            <xm:f>List!$H$3:$H$5</xm:f>
          </x14:formula1>
          <xm:sqref>AE14:AE15 AE39:AE42 AE17:AE37</xm:sqref>
        </x14:dataValidation>
        <x14:dataValidation type="list" allowBlank="1" showInputMessage="1" showErrorMessage="1">
          <x14:formula1>
            <xm:f>List!$G$3:$G$5</xm:f>
          </x14:formula1>
          <xm:sqref>AD14:AD15 AD39:AD42 AD17:AD37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13" sqref="B13"/>
    </sheetView>
  </sheetViews>
  <sheetFormatPr defaultColWidth="5.33203125" defaultRowHeight="17.25" x14ac:dyDescent="0.3"/>
  <cols>
    <col min="1" max="1" width="5.33203125" style="67"/>
    <col min="2" max="2" width="142.33203125" style="68" customWidth="1"/>
    <col min="3" max="16384" width="5.33203125" style="66"/>
  </cols>
  <sheetData>
    <row r="2" spans="1:2" ht="65.25" customHeight="1" x14ac:dyDescent="0.3">
      <c r="B2" s="93" t="s">
        <v>128</v>
      </c>
    </row>
    <row r="3" spans="1:2" ht="27" customHeight="1" x14ac:dyDescent="0.3">
      <c r="A3" s="87" t="s">
        <v>57</v>
      </c>
      <c r="B3" s="88" t="s">
        <v>122</v>
      </c>
    </row>
    <row r="4" spans="1:2" ht="26.25" customHeight="1" x14ac:dyDescent="0.3">
      <c r="A4" s="67">
        <v>1</v>
      </c>
      <c r="B4" s="68" t="s">
        <v>126</v>
      </c>
    </row>
    <row r="5" spans="1:2" ht="66.75" customHeight="1" x14ac:dyDescent="0.3">
      <c r="A5" s="67">
        <v>2</v>
      </c>
      <c r="B5" s="68" t="s">
        <v>77</v>
      </c>
    </row>
    <row r="6" spans="1:2" ht="99.75" customHeight="1" x14ac:dyDescent="0.3">
      <c r="A6" s="67">
        <v>3</v>
      </c>
      <c r="B6" s="68" t="s">
        <v>120</v>
      </c>
    </row>
    <row r="7" spans="1:2" ht="31.5" customHeight="1" x14ac:dyDescent="0.3">
      <c r="A7" s="67">
        <v>4</v>
      </c>
      <c r="B7" s="68" t="s">
        <v>115</v>
      </c>
    </row>
    <row r="8" spans="1:2" ht="24.75" customHeight="1" x14ac:dyDescent="0.3">
      <c r="A8" s="67">
        <v>5</v>
      </c>
      <c r="B8" s="68" t="s">
        <v>101</v>
      </c>
    </row>
    <row r="9" spans="1:2" ht="30" customHeight="1" x14ac:dyDescent="0.3">
      <c r="A9" s="67">
        <v>6</v>
      </c>
      <c r="B9" s="68" t="s">
        <v>100</v>
      </c>
    </row>
    <row r="10" spans="1:2" ht="42.75" customHeight="1" x14ac:dyDescent="0.3">
      <c r="A10" s="67">
        <v>7</v>
      </c>
      <c r="B10" s="68" t="s">
        <v>102</v>
      </c>
    </row>
    <row r="11" spans="1:2" ht="33.75" customHeight="1" x14ac:dyDescent="0.3">
      <c r="A11" s="67">
        <v>8</v>
      </c>
      <c r="B11" s="68" t="s">
        <v>103</v>
      </c>
    </row>
    <row r="12" spans="1:2" ht="33.75" customHeight="1" x14ac:dyDescent="0.3">
      <c r="A12" s="67">
        <v>9</v>
      </c>
      <c r="B12" s="68" t="s">
        <v>119</v>
      </c>
    </row>
    <row r="13" spans="1:2" ht="51.75" customHeight="1" x14ac:dyDescent="0.3">
      <c r="A13" s="67">
        <v>10</v>
      </c>
      <c r="B13" s="68" t="s">
        <v>118</v>
      </c>
    </row>
    <row r="15" spans="1:2" x14ac:dyDescent="0.3">
      <c r="B15" s="82" t="s">
        <v>117</v>
      </c>
    </row>
    <row r="16" spans="1:2" ht="35.25" customHeight="1" x14ac:dyDescent="0.3">
      <c r="B16" s="68" t="s">
        <v>79</v>
      </c>
    </row>
    <row r="17" spans="2:2" x14ac:dyDescent="0.3">
      <c r="B17" s="69" t="s">
        <v>80</v>
      </c>
    </row>
    <row r="18" spans="2:2" x14ac:dyDescent="0.3">
      <c r="B18" s="69" t="s">
        <v>81</v>
      </c>
    </row>
    <row r="19" spans="2:2" ht="31.5" customHeight="1" x14ac:dyDescent="0.3">
      <c r="B19" s="69" t="s">
        <v>99</v>
      </c>
    </row>
    <row r="20" spans="2:2" x14ac:dyDescent="0.3">
      <c r="B20" s="69" t="s">
        <v>82</v>
      </c>
    </row>
    <row r="21" spans="2:2" x14ac:dyDescent="0.3">
      <c r="B21" s="69" t="s">
        <v>83</v>
      </c>
    </row>
    <row r="22" spans="2:2" ht="32.25" customHeight="1" x14ac:dyDescent="0.3">
      <c r="B22" s="69" t="s">
        <v>84</v>
      </c>
    </row>
    <row r="23" spans="2:2" ht="65.25" customHeight="1" x14ac:dyDescent="0.3">
      <c r="B23" s="69" t="s">
        <v>85</v>
      </c>
    </row>
    <row r="24" spans="2:2" ht="43.5" customHeight="1" x14ac:dyDescent="0.3">
      <c r="B24" s="71" t="s">
        <v>114</v>
      </c>
    </row>
    <row r="25" spans="2:2" ht="51.75" x14ac:dyDescent="0.3">
      <c r="B25" s="71" t="s">
        <v>31</v>
      </c>
    </row>
    <row r="26" spans="2:2" x14ac:dyDescent="0.3">
      <c r="B26" s="71" t="s">
        <v>32</v>
      </c>
    </row>
    <row r="27" spans="2:2" x14ac:dyDescent="0.3">
      <c r="B27" s="71" t="s">
        <v>33</v>
      </c>
    </row>
    <row r="28" spans="2:2" ht="27" customHeight="1" x14ac:dyDescent="0.3">
      <c r="B28" s="69" t="s">
        <v>86</v>
      </c>
    </row>
    <row r="29" spans="2:2" x14ac:dyDescent="0.3">
      <c r="B29" s="69" t="s">
        <v>87</v>
      </c>
    </row>
    <row r="30" spans="2:2" x14ac:dyDescent="0.3">
      <c r="B30" s="69" t="s">
        <v>88</v>
      </c>
    </row>
    <row r="31" spans="2:2" x14ac:dyDescent="0.3">
      <c r="B31" s="69" t="s">
        <v>89</v>
      </c>
    </row>
    <row r="32" spans="2:2" x14ac:dyDescent="0.3">
      <c r="B32" s="69" t="s">
        <v>90</v>
      </c>
    </row>
    <row r="33" spans="2:2" x14ac:dyDescent="0.3">
      <c r="B33" s="69" t="s">
        <v>91</v>
      </c>
    </row>
    <row r="34" spans="2:2" x14ac:dyDescent="0.3">
      <c r="B34" s="69" t="s">
        <v>92</v>
      </c>
    </row>
    <row r="35" spans="2:2" x14ac:dyDescent="0.3">
      <c r="B35" s="69" t="s">
        <v>93</v>
      </c>
    </row>
    <row r="36" spans="2:2" ht="77.25" customHeight="1" x14ac:dyDescent="0.3">
      <c r="B36" s="69" t="s">
        <v>94</v>
      </c>
    </row>
    <row r="37" spans="2:2" ht="42.75" customHeight="1" x14ac:dyDescent="0.3">
      <c r="B37" s="68" t="s">
        <v>123</v>
      </c>
    </row>
    <row r="38" spans="2:2" ht="30.75" customHeight="1" x14ac:dyDescent="0.3">
      <c r="B38" s="68" t="s">
        <v>96</v>
      </c>
    </row>
    <row r="39" spans="2:2" ht="34.5" x14ac:dyDescent="0.3">
      <c r="B39" s="68" t="s">
        <v>97</v>
      </c>
    </row>
    <row r="40" spans="2:2" x14ac:dyDescent="0.3">
      <c r="B40" s="68" t="s">
        <v>98</v>
      </c>
    </row>
    <row r="44" spans="2:2" x14ac:dyDescent="0.3">
      <c r="B44" s="69" t="s">
        <v>78</v>
      </c>
    </row>
    <row r="45" spans="2:2" x14ac:dyDescent="0.3">
      <c r="B45" s="69"/>
    </row>
    <row r="46" spans="2:2" x14ac:dyDescent="0.3">
      <c r="B46" s="69" t="s">
        <v>95</v>
      </c>
    </row>
    <row r="47" spans="2:2" x14ac:dyDescent="0.3">
      <c r="B47" s="69"/>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5" t="s">
        <v>3</v>
      </c>
      <c r="B2" s="5" t="s">
        <v>14</v>
      </c>
      <c r="C2" s="5" t="s">
        <v>27</v>
      </c>
      <c r="D2" s="5" t="s">
        <v>15</v>
      </c>
      <c r="E2" s="5" t="s">
        <v>44</v>
      </c>
      <c r="F2" s="5" t="s">
        <v>37</v>
      </c>
      <c r="G2" s="5" t="s">
        <v>38</v>
      </c>
      <c r="H2" s="5" t="s">
        <v>48</v>
      </c>
    </row>
    <row r="3" spans="1:8" ht="97.5" customHeight="1" x14ac:dyDescent="0.35">
      <c r="A3" s="1" t="s">
        <v>34</v>
      </c>
      <c r="B3" s="2" t="s">
        <v>11</v>
      </c>
      <c r="C3" s="2" t="s">
        <v>12</v>
      </c>
      <c r="D3" s="2" t="s">
        <v>16</v>
      </c>
      <c r="E3" s="2" t="s">
        <v>67</v>
      </c>
      <c r="F3" s="2" t="s">
        <v>17</v>
      </c>
      <c r="G3" s="3" t="s">
        <v>39</v>
      </c>
      <c r="H3" s="3" t="s">
        <v>41</v>
      </c>
    </row>
    <row r="4" spans="1:8" ht="84" customHeight="1" x14ac:dyDescent="0.35">
      <c r="A4" s="1" t="s">
        <v>35</v>
      </c>
      <c r="B4" s="2" t="s">
        <v>19</v>
      </c>
      <c r="C4" s="2" t="s">
        <v>18</v>
      </c>
      <c r="D4" s="2" t="s">
        <v>28</v>
      </c>
      <c r="E4" s="2">
        <v>2001</v>
      </c>
      <c r="F4" s="2" t="s">
        <v>20</v>
      </c>
      <c r="G4" s="3" t="s">
        <v>40</v>
      </c>
      <c r="H4" s="3" t="s">
        <v>42</v>
      </c>
    </row>
    <row r="5" spans="1:8" ht="81.75" customHeight="1" x14ac:dyDescent="0.35">
      <c r="A5" s="1" t="s">
        <v>36</v>
      </c>
      <c r="B5" s="2" t="s">
        <v>22</v>
      </c>
      <c r="C5" s="2" t="s">
        <v>21</v>
      </c>
      <c r="D5" s="2" t="s">
        <v>64</v>
      </c>
      <c r="E5" s="2">
        <v>2002</v>
      </c>
      <c r="F5" s="2"/>
      <c r="G5" s="3" t="s">
        <v>55</v>
      </c>
      <c r="H5" s="3" t="s">
        <v>43</v>
      </c>
    </row>
    <row r="6" spans="1:8" ht="87" x14ac:dyDescent="0.35">
      <c r="A6" s="1" t="s">
        <v>76</v>
      </c>
      <c r="B6" s="2" t="s">
        <v>24</v>
      </c>
      <c r="C6" s="2" t="s">
        <v>23</v>
      </c>
      <c r="D6" s="2" t="s">
        <v>65</v>
      </c>
      <c r="E6" s="2">
        <v>2003</v>
      </c>
    </row>
    <row r="7" spans="1:8" ht="35.25" x14ac:dyDescent="0.35">
      <c r="A7" s="1" t="s">
        <v>56</v>
      </c>
      <c r="B7" s="2" t="s">
        <v>51</v>
      </c>
      <c r="C7" s="2" t="s">
        <v>25</v>
      </c>
      <c r="D7" s="4" t="s">
        <v>29</v>
      </c>
      <c r="E7" s="2">
        <v>2004</v>
      </c>
      <c r="G7" s="9"/>
    </row>
    <row r="8" spans="1:8" ht="57.75" customHeight="1" x14ac:dyDescent="0.35">
      <c r="A8" s="11"/>
      <c r="B8" s="2" t="s">
        <v>26</v>
      </c>
      <c r="C8" s="7"/>
      <c r="D8" s="8"/>
      <c r="E8" s="2">
        <v>2005</v>
      </c>
    </row>
    <row r="9" spans="1:8" x14ac:dyDescent="0.35">
      <c r="B9" s="7"/>
      <c r="E9" s="2">
        <v>2006</v>
      </c>
    </row>
    <row r="10" spans="1:8" x14ac:dyDescent="0.35">
      <c r="E10" s="2">
        <v>2007</v>
      </c>
    </row>
    <row r="11" spans="1:8" x14ac:dyDescent="0.35">
      <c r="A11" s="6"/>
      <c r="C11" s="10"/>
      <c r="D11" s="10"/>
      <c r="E11" s="2">
        <v>2008</v>
      </c>
    </row>
    <row r="12" spans="1:8" x14ac:dyDescent="0.35">
      <c r="A12" s="10"/>
      <c r="B12" s="10"/>
      <c r="E12" s="2">
        <v>2009</v>
      </c>
    </row>
    <row r="13" spans="1:8" x14ac:dyDescent="0.35">
      <c r="A13" s="6"/>
      <c r="C13" s="10"/>
      <c r="D13" s="10"/>
      <c r="E13" s="2">
        <v>2010</v>
      </c>
    </row>
    <row r="14" spans="1:8" x14ac:dyDescent="0.35">
      <c r="A14" s="10"/>
      <c r="B14" s="10"/>
      <c r="E14" s="2">
        <v>2011</v>
      </c>
    </row>
    <row r="15" spans="1:8" x14ac:dyDescent="0.35">
      <c r="E15" s="2">
        <v>2012</v>
      </c>
    </row>
    <row r="16" spans="1:8" x14ac:dyDescent="0.35">
      <c r="E16" s="2">
        <v>2013</v>
      </c>
    </row>
    <row r="17" spans="5:5" x14ac:dyDescent="0.35">
      <c r="E17" s="2">
        <v>2014</v>
      </c>
    </row>
    <row r="18" spans="5:5" x14ac:dyDescent="0.35">
      <c r="E18" s="2">
        <v>2015</v>
      </c>
    </row>
    <row r="19" spans="5:5" x14ac:dyDescent="0.35">
      <c r="E19" s="2">
        <v>2016</v>
      </c>
    </row>
    <row r="20" spans="5:5" x14ac:dyDescent="0.35">
      <c r="E20" s="2">
        <v>2017</v>
      </c>
    </row>
    <row r="21" spans="5:5" x14ac:dyDescent="0.35">
      <c r="E21" s="2">
        <v>2018</v>
      </c>
    </row>
    <row r="22" spans="5:5" x14ac:dyDescent="0.35">
      <c r="E22" s="2">
        <v>2019</v>
      </c>
    </row>
    <row r="23" spans="5:5" x14ac:dyDescent="0.35">
      <c r="E23" s="2">
        <v>2020</v>
      </c>
    </row>
    <row r="24" spans="5:5" x14ac:dyDescent="0.35">
      <c r="E24" s="2">
        <v>2021</v>
      </c>
    </row>
    <row r="25" spans="5:5" x14ac:dyDescent="0.35">
      <c r="E25" s="2">
        <v>2022</v>
      </c>
    </row>
    <row r="26" spans="5:5" x14ac:dyDescent="0.3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https:/mul2-armroad.gov.am/tasks/107896/oneclick/ad2bcd367a6fbd7692ab3aaf3205c57b4bdce3c58f0c2c31718b0ce140e6e634.xlsx?token=32be76ee2d2561d6ec52139f6e3f8187</cp:keywords>
  <cp:lastModifiedBy>User</cp:lastModifiedBy>
  <dcterms:created xsi:type="dcterms:W3CDTF">2023-12-04T06:12:26Z</dcterms:created>
  <dcterms:modified xsi:type="dcterms:W3CDTF">2024-02-28T12:04:10Z</dcterms:modified>
</cp:coreProperties>
</file>